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hiyo97\Desktop\root\"/>
    </mc:Choice>
  </mc:AlternateContent>
  <xr:revisionPtr revIDLastSave="0" documentId="13_ncr:1_{13A7E466-B3A6-4866-96DB-6EECD9354D4B}" xr6:coauthVersionLast="40" xr6:coauthVersionMax="40" xr10:uidLastSave="{00000000-0000-0000-0000-000000000000}"/>
  <bookViews>
    <workbookView xWindow="-120" yWindow="-120" windowWidth="29040" windowHeight="15840" activeTab="1" xr2:uid="{37B4F775-C8EC-4030-8326-66B0A7435FDA}"/>
  </bookViews>
  <sheets>
    <sheet name="기에나" sheetId="2" r:id="rId1"/>
    <sheet name="프로키온" sheetId="3" r:id="rId2"/>
    <sheet name="시간 및 캘린더 섬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3" l="1"/>
  <c r="H6" i="3"/>
  <c r="H6" i="2"/>
  <c r="D19" i="3"/>
  <c r="D51" i="2"/>
  <c r="D45" i="2"/>
  <c r="H3" i="2"/>
  <c r="K5" i="1" l="1"/>
  <c r="D13" i="3" l="1"/>
  <c r="D9" i="3"/>
  <c r="H9" i="1"/>
  <c r="D25" i="2"/>
  <c r="D24" i="2"/>
  <c r="D39" i="2"/>
  <c r="D23" i="2"/>
  <c r="D22" i="2"/>
  <c r="G15" i="1"/>
</calcChain>
</file>

<file path=xl/sharedStrings.xml><?xml version="1.0" encoding="utf-8"?>
<sst xmlns="http://schemas.openxmlformats.org/spreadsheetml/2006/main" count="334" uniqueCount="274">
  <si>
    <t>환각의 섬</t>
    <phoneticPr fontId="1" type="noConversion"/>
  </si>
  <si>
    <t>스피다 섬</t>
    <phoneticPr fontId="1" type="noConversion"/>
  </si>
  <si>
    <t>두키 섬</t>
    <phoneticPr fontId="1" type="noConversion"/>
  </si>
  <si>
    <t>신월의 섬</t>
    <phoneticPr fontId="1" type="noConversion"/>
  </si>
  <si>
    <t>우거진 갈대의 섬</t>
    <phoneticPr fontId="1" type="noConversion"/>
  </si>
  <si>
    <t>잠자는 노래의 섬</t>
    <phoneticPr fontId="1" type="noConversion"/>
  </si>
  <si>
    <t>짝수시 20분</t>
    <phoneticPr fontId="1" type="noConversion"/>
  </si>
  <si>
    <t>1,5,9,13,17,21시 10분</t>
    <phoneticPr fontId="1" type="noConversion"/>
  </si>
  <si>
    <t>3,7,11,15,19,23시 20분</t>
    <phoneticPr fontId="1" type="noConversion"/>
  </si>
  <si>
    <t>2,5,8,11,14,17,20,23시 20분</t>
    <phoneticPr fontId="1" type="noConversion"/>
  </si>
  <si>
    <t>0,3,6,9,12,15,18,21시 40분</t>
    <phoneticPr fontId="1" type="noConversion"/>
  </si>
  <si>
    <t>등장 시간</t>
    <phoneticPr fontId="1" type="noConversion"/>
  </si>
  <si>
    <t>캘린더</t>
    <phoneticPr fontId="1" type="noConversion"/>
  </si>
  <si>
    <t>미지의 섬</t>
    <phoneticPr fontId="1" type="noConversion"/>
  </si>
  <si>
    <t>고요한 안식의 섬</t>
    <phoneticPr fontId="1" type="noConversion"/>
  </si>
  <si>
    <t>몬테 섬</t>
    <phoneticPr fontId="1" type="noConversion"/>
  </si>
  <si>
    <t>하모니 섬</t>
    <phoneticPr fontId="1" type="noConversion"/>
  </si>
  <si>
    <t>메데이아</t>
    <phoneticPr fontId="1" type="noConversion"/>
  </si>
  <si>
    <t>그릇된 욕망의 섬</t>
    <phoneticPr fontId="1" type="noConversion"/>
  </si>
  <si>
    <t>볼라르 섬</t>
    <phoneticPr fontId="1" type="noConversion"/>
  </si>
  <si>
    <t>기회의 섬</t>
    <phoneticPr fontId="1" type="noConversion"/>
  </si>
  <si>
    <t>죽음의 협곡</t>
    <phoneticPr fontId="1" type="noConversion"/>
  </si>
  <si>
    <t>비고</t>
    <phoneticPr fontId="1" type="noConversion"/>
  </si>
  <si>
    <t>섬 내용</t>
    <phoneticPr fontId="1" type="noConversion"/>
  </si>
  <si>
    <t>PVP</t>
    <phoneticPr fontId="1" type="noConversion"/>
  </si>
  <si>
    <t>섬의 마음</t>
    <phoneticPr fontId="1" type="noConversion"/>
  </si>
  <si>
    <t>기대 보상</t>
    <phoneticPr fontId="1" type="noConversion"/>
  </si>
  <si>
    <t>1,7,13,19시 50분</t>
    <phoneticPr fontId="1" type="noConversion"/>
  </si>
  <si>
    <t>필드상자/보상상자 확률 획득</t>
    <phoneticPr fontId="1" type="noConversion"/>
  </si>
  <si>
    <t>알 속의 '고르카 그로스' 
처치 시 확률 획득</t>
    <phoneticPr fontId="1" type="noConversion"/>
  </si>
  <si>
    <t>30점 이하는 보상 없음</t>
    <phoneticPr fontId="1" type="noConversion"/>
  </si>
  <si>
    <t>채광 1렙도 가능,
곡괭이 200개 이상 필요</t>
    <phoneticPr fontId="1" type="noConversion"/>
  </si>
  <si>
    <t>협동퀘: 채광으로 알 부수고 
보스 처치</t>
    <phoneticPr fontId="1" type="noConversion"/>
  </si>
  <si>
    <t>위치 랜덤 등장</t>
    <phoneticPr fontId="1" type="noConversion"/>
  </si>
  <si>
    <t>잡템들</t>
    <phoneticPr fontId="1" type="noConversion"/>
  </si>
  <si>
    <t>협동퀘: 두키와 두키왕 처치</t>
    <phoneticPr fontId="1" type="noConversion"/>
  </si>
  <si>
    <t>두키왕 처치 시 확률 획득</t>
    <phoneticPr fontId="1" type="noConversion"/>
  </si>
  <si>
    <t>수렵으로 비늘 획득 후 보물지도 구매. 
보물지도에서 보스 처치 시 확률 획득</t>
    <phoneticPr fontId="1" type="noConversion"/>
  </si>
  <si>
    <t>협동퀘: 달려 가서 
'공명의 노래' 연주</t>
    <phoneticPr fontId="1" type="noConversion"/>
  </si>
  <si>
    <t>수렵 5레벨 필요</t>
    <phoneticPr fontId="1" type="noConversion"/>
  </si>
  <si>
    <t>협동퀘 보상상자 확률 획득</t>
    <phoneticPr fontId="1" type="noConversion"/>
  </si>
  <si>
    <t>보라퀘 완료 시 숲의 미뉴에트,
상자에서 각인/연마 아이템 등</t>
    <phoneticPr fontId="1" type="noConversion"/>
  </si>
  <si>
    <t>이긴 팀 4만 실링, 진 팀 2만 실링</t>
    <phoneticPr fontId="1" type="noConversion"/>
  </si>
  <si>
    <t>보상상자 확률 획득</t>
    <phoneticPr fontId="1" type="noConversion"/>
  </si>
  <si>
    <t>팀 나눠서 PVP 컨텐츠</t>
    <phoneticPr fontId="1" type="noConversion"/>
  </si>
  <si>
    <t>경쟁퀘스트 끝나고 갈 것</t>
    <phoneticPr fontId="1" type="noConversion"/>
  </si>
  <si>
    <t>협동퀘: 칼 뽑고 PVP</t>
    <phoneticPr fontId="1" type="noConversion"/>
  </si>
  <si>
    <t>조각 10개당 100골드</t>
    <phoneticPr fontId="1" type="noConversion"/>
  </si>
  <si>
    <t>협동퀘: 몹 죽이고 대포알
주워서 악어 때리기</t>
    <phoneticPr fontId="1" type="noConversion"/>
  </si>
  <si>
    <t>골드, 최대 마나 증가 각인서 등</t>
    <phoneticPr fontId="1" type="noConversion"/>
  </si>
  <si>
    <t>작살보다 대포가 셈</t>
    <phoneticPr fontId="1" type="noConversion"/>
  </si>
  <si>
    <t>보스 처치 시 확률 획득</t>
    <phoneticPr fontId="1" type="noConversion"/>
  </si>
  <si>
    <t>보스 '수신 아포라스' 처치</t>
    <phoneticPr fontId="1" type="noConversion"/>
  </si>
  <si>
    <t>무적 되면 나무 부수기</t>
    <phoneticPr fontId="1" type="noConversion"/>
  </si>
  <si>
    <t>면역, 저항 선택 룬상자</t>
    <phoneticPr fontId="1" type="noConversion"/>
  </si>
  <si>
    <t>보상상자에서 '천상의 하모니' 
노래 확률 획득</t>
    <phoneticPr fontId="1" type="noConversion"/>
  </si>
  <si>
    <t>협동퀘: 이것저것 시킴</t>
    <phoneticPr fontId="1" type="noConversion"/>
  </si>
  <si>
    <t>사람들 열심히 쫓아다니기</t>
    <phoneticPr fontId="1" type="noConversion"/>
  </si>
  <si>
    <t>길이 다를 수 있으며, 막히면 '고릴라' 처치 시 뚫림</t>
    <phoneticPr fontId="1" type="noConversion"/>
  </si>
  <si>
    <t>200골드 이상 확정</t>
    <phoneticPr fontId="1" type="noConversion"/>
  </si>
  <si>
    <t>9분, 7분 30초 4분 30초에
네임드 처치: 90%쯤에 대기</t>
    <phoneticPr fontId="1" type="noConversion"/>
  </si>
  <si>
    <t>협동퀘: '황혼의 레퀴엠' 
불러서 꽃 피우기</t>
    <phoneticPr fontId="1" type="noConversion"/>
  </si>
  <si>
    <t>개인퀘: 동물 수렵 갈무리</t>
    <phoneticPr fontId="1" type="noConversion"/>
  </si>
  <si>
    <t>맹독 각인서, 별 것 없음</t>
    <phoneticPr fontId="1" type="noConversion"/>
  </si>
  <si>
    <t>기여도에 따라 골드 줄 수도…</t>
    <phoneticPr fontId="1" type="noConversion"/>
  </si>
  <si>
    <t>협동퀘: 꿈빛 조각 상자 찾기</t>
    <phoneticPr fontId="1" type="noConversion"/>
  </si>
  <si>
    <t>순위 0이면 안 됨</t>
    <phoneticPr fontId="1" type="noConversion"/>
  </si>
  <si>
    <t>3위 안에 들면 10000실링 이상/
그 외는 2000실링</t>
    <phoneticPr fontId="1" type="noConversion"/>
  </si>
  <si>
    <t>3위 안에 들면 15000실링 이상/
그 외는 10000실링 + 정령의선물</t>
    <phoneticPr fontId="1" type="noConversion"/>
  </si>
  <si>
    <t>들어가기 전에 스킬 세팅</t>
    <phoneticPr fontId="1" type="noConversion"/>
  </si>
  <si>
    <t>경쟁퀘: 붕어 낚시</t>
    <phoneticPr fontId="1" type="noConversion"/>
  </si>
  <si>
    <t>낚시 1렙도 가능, 
3마리부터 순위 등록</t>
    <phoneticPr fontId="1" type="noConversion"/>
  </si>
  <si>
    <t>3위 안에 들면 400주화 이상/
그 외는 없음…</t>
    <phoneticPr fontId="1" type="noConversion"/>
  </si>
  <si>
    <t>거대버섯 섬</t>
    <phoneticPr fontId="1" type="noConversion"/>
  </si>
  <si>
    <t>거북 섬</t>
    <phoneticPr fontId="1" type="noConversion"/>
  </si>
  <si>
    <t>검은 이빨의 주둔지</t>
    <phoneticPr fontId="1" type="noConversion"/>
  </si>
  <si>
    <t>고요의 섬</t>
    <phoneticPr fontId="1" type="noConversion"/>
  </si>
  <si>
    <t>꿈꾸는 갈매기 섬</t>
    <phoneticPr fontId="1" type="noConversion"/>
  </si>
  <si>
    <t>노토스 섬</t>
    <phoneticPr fontId="1" type="noConversion"/>
  </si>
  <si>
    <t>도망자들의 마을</t>
    <phoneticPr fontId="1" type="noConversion"/>
  </si>
  <si>
    <t>로팡 섬</t>
    <phoneticPr fontId="1" type="noConversion"/>
  </si>
  <si>
    <t>리베하임</t>
    <phoneticPr fontId="1" type="noConversion"/>
  </si>
  <si>
    <t>부서진 빙하의 섬</t>
    <phoneticPr fontId="1" type="noConversion"/>
  </si>
  <si>
    <t>비밀기지 X-301</t>
    <phoneticPr fontId="1" type="noConversion"/>
  </si>
  <si>
    <t>비키니 아일랜드</t>
    <phoneticPr fontId="1" type="noConversion"/>
  </si>
  <si>
    <t>아르곤</t>
    <phoneticPr fontId="1" type="noConversion"/>
  </si>
  <si>
    <t>알라케르</t>
    <phoneticPr fontId="1" type="noConversion"/>
  </si>
  <si>
    <t>알트아이젠</t>
    <phoneticPr fontId="1" type="noConversion"/>
  </si>
  <si>
    <t>얼음과 불의 섬</t>
    <phoneticPr fontId="1" type="noConversion"/>
  </si>
  <si>
    <t>얼음 미로의 섬</t>
    <phoneticPr fontId="1" type="noConversion"/>
  </si>
  <si>
    <t>에라스모의 섬</t>
    <phoneticPr fontId="1" type="noConversion"/>
  </si>
  <si>
    <t>에버그레이스의 둥지</t>
    <phoneticPr fontId="1" type="noConversion"/>
  </si>
  <si>
    <t>에스텔라</t>
    <phoneticPr fontId="1" type="noConversion"/>
  </si>
  <si>
    <t>오르비스 섬</t>
    <phoneticPr fontId="1" type="noConversion"/>
  </si>
  <si>
    <t>외로운 섬 오페르</t>
    <phoneticPr fontId="1" type="noConversion"/>
  </si>
  <si>
    <t>잊혀진 자들의 도시</t>
    <phoneticPr fontId="1" type="noConversion"/>
  </si>
  <si>
    <t>자유의 섬</t>
    <phoneticPr fontId="1" type="noConversion"/>
  </si>
  <si>
    <t>작은 행운의 섬</t>
    <phoneticPr fontId="1" type="noConversion"/>
  </si>
  <si>
    <t>지혜의 섬</t>
    <phoneticPr fontId="1" type="noConversion"/>
  </si>
  <si>
    <t>칼트헤르츠</t>
    <phoneticPr fontId="1" type="noConversion"/>
  </si>
  <si>
    <t>클럽 아비뉴</t>
    <phoneticPr fontId="1" type="noConversion"/>
  </si>
  <si>
    <t>토토실버 섬</t>
    <phoneticPr fontId="1" type="noConversion"/>
  </si>
  <si>
    <t>토토피아</t>
    <phoneticPr fontId="1" type="noConversion"/>
  </si>
  <si>
    <t>판다 푸푸 섬</t>
    <phoneticPr fontId="1" type="noConversion"/>
  </si>
  <si>
    <t>포르투나</t>
    <phoneticPr fontId="1" type="noConversion"/>
  </si>
  <si>
    <t>포르페</t>
    <phoneticPr fontId="1" type="noConversion"/>
  </si>
  <si>
    <t>포모나 섬</t>
    <phoneticPr fontId="1" type="noConversion"/>
  </si>
  <si>
    <t>하얀파도 섬</t>
    <phoneticPr fontId="1" type="noConversion"/>
  </si>
  <si>
    <t>해바라기 섬</t>
    <phoneticPr fontId="1" type="noConversion"/>
  </si>
  <si>
    <t>해상 낙원 페이토</t>
    <phoneticPr fontId="1" type="noConversion"/>
  </si>
  <si>
    <t>해적마을 아틀라스</t>
    <phoneticPr fontId="1" type="noConversion"/>
  </si>
  <si>
    <t>황금물결 섬</t>
    <phoneticPr fontId="1" type="noConversion"/>
  </si>
  <si>
    <t>회상의 섬</t>
    <phoneticPr fontId="1" type="noConversion"/>
  </si>
  <si>
    <t>갈망의 섬</t>
    <phoneticPr fontId="1" type="noConversion"/>
  </si>
  <si>
    <t>격류의 섬</t>
    <phoneticPr fontId="1" type="noConversion"/>
  </si>
  <si>
    <t>고블린 섬</t>
    <phoneticPr fontId="1" type="noConversion"/>
  </si>
  <si>
    <t>그림자의 섬</t>
    <phoneticPr fontId="1" type="noConversion"/>
  </si>
  <si>
    <t>기약의 섬</t>
    <phoneticPr fontId="1" type="noConversion"/>
  </si>
  <si>
    <t>나루니 섬</t>
    <phoneticPr fontId="1" type="noConversion"/>
  </si>
  <si>
    <t>무법자의 섬</t>
    <phoneticPr fontId="1" type="noConversion"/>
  </si>
  <si>
    <t>메투스 제도</t>
    <phoneticPr fontId="1" type="noConversion"/>
  </si>
  <si>
    <t>몽환의 섬</t>
    <phoneticPr fontId="1" type="noConversion"/>
  </si>
  <si>
    <t>발푸르기스</t>
    <phoneticPr fontId="1" type="noConversion"/>
  </si>
  <si>
    <t>아트로포스</t>
    <phoneticPr fontId="1" type="noConversion"/>
  </si>
  <si>
    <t>안개의 섬</t>
    <phoneticPr fontId="1" type="noConversion"/>
  </si>
  <si>
    <t>왜곡된 차원의 섬</t>
    <phoneticPr fontId="1" type="noConversion"/>
  </si>
  <si>
    <t>지고의 섬</t>
    <phoneticPr fontId="1" type="noConversion"/>
  </si>
  <si>
    <t>황혼의 섬</t>
    <phoneticPr fontId="1" type="noConversion"/>
  </si>
  <si>
    <t>휴양지 그라비스</t>
    <phoneticPr fontId="1" type="noConversion"/>
  </si>
  <si>
    <t>히프노스의 눈</t>
    <phoneticPr fontId="1" type="noConversion"/>
  </si>
  <si>
    <t>희망의 섬</t>
    <phoneticPr fontId="1" type="noConversion"/>
  </si>
  <si>
    <t>나무 벌목 시 확률 획득</t>
    <phoneticPr fontId="1" type="noConversion"/>
  </si>
  <si>
    <t>벌목 4레벨 이후 갈 것</t>
    <phoneticPr fontId="1" type="noConversion"/>
  </si>
  <si>
    <t>퀘스트 완료 시 획득</t>
    <phoneticPr fontId="1" type="noConversion"/>
  </si>
  <si>
    <t>동선이 긺</t>
    <phoneticPr fontId="1" type="noConversion"/>
  </si>
  <si>
    <t>검은이빨 호감도 신뢰 보상</t>
    <phoneticPr fontId="1" type="noConversion"/>
  </si>
  <si>
    <t>동선이 짜증남</t>
    <phoneticPr fontId="1" type="noConversion"/>
  </si>
  <si>
    <t>별빛 등대의 섬</t>
    <phoneticPr fontId="1" type="noConversion"/>
  </si>
  <si>
    <t>에포나 3회 후 퀘스트 완료</t>
    <phoneticPr fontId="1" type="noConversion"/>
  </si>
  <si>
    <t>에포나 6회: 흑동고래 기름 획득, 얼음미로 섬의 마음으로 연계</t>
    <phoneticPr fontId="1" type="noConversion"/>
  </si>
  <si>
    <t>매우 귀찮으니 즉시 완료권 사용 추천</t>
    <phoneticPr fontId="1" type="noConversion"/>
  </si>
  <si>
    <t>에포나 같은 지역 6회 시 획득</t>
    <phoneticPr fontId="1" type="noConversion"/>
  </si>
  <si>
    <t>로팡에 들렀다가 가야 함…</t>
    <phoneticPr fontId="1" type="noConversion"/>
  </si>
  <si>
    <t>헨리 호감도 신뢰 보상</t>
    <phoneticPr fontId="1" type="noConversion"/>
  </si>
  <si>
    <t>던전 클리어 시 확률 획득</t>
    <phoneticPr fontId="1" type="noConversion"/>
  </si>
  <si>
    <t>던전 입장권을 퀘스트 뺑이로 얻어야 함</t>
    <phoneticPr fontId="1" type="noConversion"/>
  </si>
  <si>
    <t>얼음조각 체력을 정확히 0으로 만들면 획득</t>
    <phoneticPr fontId="1" type="noConversion"/>
  </si>
  <si>
    <t>장비 벗고 타격, 하루에 정해진 수만큼만 획득 가능, 트롤러 주의</t>
    <phoneticPr fontId="1" type="noConversion"/>
  </si>
  <si>
    <t>흰색, 검은색, 금색 치킹 모두 황금 깃털 드롭함</t>
    <phoneticPr fontId="1" type="noConversion"/>
  </si>
  <si>
    <t>캘린더에서 '솔 그랑데' 등장 시간 확인</t>
    <phoneticPr fontId="1" type="noConversion"/>
  </si>
  <si>
    <t>캘린더에서 '브리아레오스' 등장 시간 확인</t>
    <phoneticPr fontId="1" type="noConversion"/>
  </si>
  <si>
    <t>퀘스트에 '흑동그래의 기름' 필요, 노토스 에포나로 획득 가능</t>
    <phoneticPr fontId="1" type="noConversion"/>
  </si>
  <si>
    <t>권장 레벨 525</t>
    <phoneticPr fontId="1" type="noConversion"/>
  </si>
  <si>
    <t>별똥별 주우면 확률 획득</t>
    <phoneticPr fontId="1" type="noConversion"/>
  </si>
  <si>
    <t>새벽에 하면 이득</t>
    <phoneticPr fontId="1" type="noConversion"/>
  </si>
  <si>
    <t>캘린더에서 '강림하신 호박신' 등장 시간 확인</t>
    <phoneticPr fontId="1" type="noConversion"/>
  </si>
  <si>
    <t>낚시로 열쇠 획득해서 상자 열면 확률 획득</t>
    <phoneticPr fontId="1" type="noConversion"/>
  </si>
  <si>
    <t>열쇠 낚는 것도 확률, 상자 까는 것도 확률이라 극악의 확률</t>
    <phoneticPr fontId="1" type="noConversion"/>
  </si>
  <si>
    <t>해적 주화 16800개로 구매</t>
    <phoneticPr fontId="1" type="noConversion"/>
  </si>
  <si>
    <t>띠용</t>
    <phoneticPr fontId="1" type="noConversion"/>
  </si>
  <si>
    <t>상점에서 구매하는 상자에서 확률 획득</t>
    <phoneticPr fontId="1" type="noConversion"/>
  </si>
  <si>
    <t>개당 10주화인데 운 나쁘면 백몇십개 까니 가능한 미뤄 둘 것</t>
    <phoneticPr fontId="1" type="noConversion"/>
  </si>
  <si>
    <t>노예 이름마다 보상이 다름</t>
    <phoneticPr fontId="1" type="noConversion"/>
  </si>
  <si>
    <t>노예 해방 시 우편 보상으로 확률 획득</t>
    <phoneticPr fontId="1" type="noConversion"/>
  </si>
  <si>
    <t>에포나 6회 후 퀘스트 완료</t>
    <phoneticPr fontId="1" type="noConversion"/>
  </si>
  <si>
    <t>서해로 가야 함</t>
    <phoneticPr fontId="1" type="noConversion"/>
  </si>
  <si>
    <t>토토장로 호감도 신뢰 보상</t>
    <phoneticPr fontId="1" type="noConversion"/>
  </si>
  <si>
    <t>초반 퀘스트 진행 시 감정표현 '애정' 획득</t>
    <phoneticPr fontId="1" type="noConversion"/>
  </si>
  <si>
    <t>푸푸 호감도 신뢰 보상</t>
    <phoneticPr fontId="1" type="noConversion"/>
  </si>
  <si>
    <t>항아리를 깨면 확률 획득</t>
    <phoneticPr fontId="1" type="noConversion"/>
  </si>
  <si>
    <t>너프돼서 잘 나옴</t>
    <phoneticPr fontId="1" type="noConversion"/>
  </si>
  <si>
    <t>위대한 미술품 10개 획득 보상</t>
    <phoneticPr fontId="1" type="noConversion"/>
  </si>
  <si>
    <t>짝수시 10,12,14,16,18,20분
중에 보스 등장</t>
    <phoneticPr fontId="1" type="noConversion"/>
  </si>
  <si>
    <t>닭으로 변신해서 때려야 함. 바투아크진/짭중 진은 세다.</t>
    <phoneticPr fontId="1" type="noConversion"/>
  </si>
  <si>
    <t>각인서 등, 운 좋으면 탈 것 경매</t>
    <phoneticPr fontId="1" type="noConversion"/>
  </si>
  <si>
    <t>바투아크 진/짭 잡기</t>
    <phoneticPr fontId="1" type="noConversion"/>
  </si>
  <si>
    <t>엠마 호감도 신뢰 보상</t>
    <phoneticPr fontId="1" type="noConversion"/>
  </si>
  <si>
    <t>에포나 7회 후 보라퀘 마저 수행</t>
    <phoneticPr fontId="1" type="noConversion"/>
  </si>
  <si>
    <t>보라퀘에 감정표현 '포효' 필요함, '할라할라' 획득 가능</t>
    <phoneticPr fontId="1" type="noConversion"/>
  </si>
  <si>
    <t>해적 주화 15000개로 구매</t>
    <phoneticPr fontId="1" type="noConversion"/>
  </si>
  <si>
    <t>해변의 상자에서 확률 획득</t>
    <phoneticPr fontId="1" type="noConversion"/>
  </si>
  <si>
    <t>가방 드롭도 확률, 섬마 가방 까는 것도 확률이라 극악의 확률</t>
    <phoneticPr fontId="1" type="noConversion"/>
  </si>
  <si>
    <t>상점에 파는 '고블린 판도라'에서 확률 드랍</t>
    <phoneticPr fontId="1" type="noConversion"/>
  </si>
  <si>
    <t>페이트 19층 보상 '그림자의 각인'으로 교환</t>
    <phoneticPr fontId="1" type="noConversion"/>
  </si>
  <si>
    <t>보라퀘를 먼저 깨야 함. 5층 보스는 1시간마다 젠, 템 드롭은 확률</t>
    <phoneticPr fontId="1" type="noConversion"/>
  </si>
  <si>
    <t>에포나 보상인 기념 주화 3개를 분수대에 던져 얻는 주머니에서 확률 획득</t>
    <phoneticPr fontId="1" type="noConversion"/>
  </si>
  <si>
    <t>쪽지 6개 읽어서 획득</t>
    <phoneticPr fontId="1" type="noConversion"/>
  </si>
  <si>
    <t>섬 곳곳에 쪽지가 있음. 검색 후 찾아가자.</t>
    <phoneticPr fontId="1" type="noConversion"/>
  </si>
  <si>
    <t>보라퀘를 진행하다 보면 '큐브 비전'을 3개 달라고 함.</t>
    <phoneticPr fontId="1" type="noConversion"/>
  </si>
  <si>
    <t>에르제베트/크리스틴 호감도 신뢰 보상</t>
    <phoneticPr fontId="1" type="noConversion"/>
  </si>
  <si>
    <t>보라퀘를 깨야 하는데 조금 짜증남. 두 사람 중 선택하여 호감도 작 가능</t>
    <phoneticPr fontId="1" type="noConversion"/>
  </si>
  <si>
    <t>비키니, 페이토 퀘스트 완료 후 퀘스트 수행</t>
    <phoneticPr fontId="1" type="noConversion"/>
  </si>
  <si>
    <t>칼바서스 호감도 신뢰 보상</t>
    <phoneticPr fontId="1" type="noConversion"/>
  </si>
  <si>
    <t>에포나 30회 완료 시 선박 '트라곤' 획득</t>
    <phoneticPr fontId="1" type="noConversion"/>
  </si>
  <si>
    <t>고블린섬 호감도퀘 두 개 깬 후 퀘스트 수행</t>
    <phoneticPr fontId="1" type="noConversion"/>
  </si>
  <si>
    <t>개당 고블린 주화 3개: 에포나 등 획득 + 호감도 퀘 깨야 희망의 섬 입장 가능</t>
    <phoneticPr fontId="1" type="noConversion"/>
  </si>
  <si>
    <t>캘린더에서 '아우리온' 등장 시간 확인 + 고렙임</t>
    <phoneticPr fontId="1" type="noConversion"/>
  </si>
  <si>
    <t>섬의 보물상자에서 확률 획득</t>
    <phoneticPr fontId="1" type="noConversion"/>
  </si>
  <si>
    <t>에포나 7회 보상</t>
    <phoneticPr fontId="1" type="noConversion"/>
  </si>
  <si>
    <t>에포나 6회 보상</t>
    <phoneticPr fontId="1" type="noConversion"/>
  </si>
  <si>
    <t>던전 보스 처치 시 확률 획득</t>
    <phoneticPr fontId="1" type="noConversion"/>
  </si>
  <si>
    <t>던전에서 '애정의 돌'도 드랍함. 뺑이 가능.</t>
    <phoneticPr fontId="1" type="noConversion"/>
  </si>
  <si>
    <t>던전 보상에서 확률 획득</t>
    <phoneticPr fontId="1" type="noConversion"/>
  </si>
  <si>
    <t>템렙 340 이상 입장 가능</t>
    <phoneticPr fontId="1" type="noConversion"/>
  </si>
  <si>
    <t>바다의 요람 페르마타</t>
    <phoneticPr fontId="1" type="noConversion"/>
  </si>
  <si>
    <t>하루 한 번, 10주화로 시도 가능. 3개 중 찍어서 맞추기.</t>
    <phoneticPr fontId="1" type="noConversion"/>
  </si>
  <si>
    <t>보라색 퀘스트 클리어 시 획득</t>
    <phoneticPr fontId="1" type="noConversion"/>
  </si>
  <si>
    <t>6,14,22시 0분에 협동퀘</t>
    <phoneticPr fontId="1" type="noConversion"/>
  </si>
  <si>
    <t>퀘스트</t>
    <phoneticPr fontId="1" type="noConversion"/>
  </si>
  <si>
    <t>확률</t>
    <phoneticPr fontId="1" type="noConversion"/>
  </si>
  <si>
    <t>보스</t>
    <phoneticPr fontId="1" type="noConversion"/>
  </si>
  <si>
    <t>에포나</t>
    <phoneticPr fontId="1" type="noConversion"/>
  </si>
  <si>
    <t>호감도</t>
    <phoneticPr fontId="1" type="noConversion"/>
  </si>
  <si>
    <t>수집</t>
    <phoneticPr fontId="1" type="noConversion"/>
  </si>
  <si>
    <t>기타</t>
    <phoneticPr fontId="1" type="noConversion"/>
  </si>
  <si>
    <t>획득 여부</t>
    <phoneticPr fontId="1" type="noConversion"/>
  </si>
  <si>
    <t>거대 닭 '치킹' 드롭 '황금 깃털'로 퀘스트 시작</t>
    <phoneticPr fontId="1" type="noConversion"/>
  </si>
  <si>
    <t>짝수시 10,12,14,16,18,20분 중에 보스 등장 - 시간섬 탭 확인</t>
    <phoneticPr fontId="1" type="noConversion"/>
  </si>
  <si>
    <t>매일 6:00 / 14:00 / 22:00에 협동퀘 후 '에라스모' 등장 - 시간섬 탭 확인</t>
    <phoneticPr fontId="1" type="noConversion"/>
  </si>
  <si>
    <t>에포나 주화로 얻는 보상 주머니 확률 획득</t>
    <phoneticPr fontId="1" type="noConversion"/>
  </si>
  <si>
    <t>부선장 처치해 얻는 가방에서 확률 획득</t>
    <phoneticPr fontId="1" type="noConversion"/>
  </si>
  <si>
    <t>실버큐브 보상 '큐브 비전' 3개로 퀘스트 진행</t>
    <phoneticPr fontId="1" type="noConversion"/>
  </si>
  <si>
    <t>방식</t>
    <phoneticPr fontId="1" type="noConversion"/>
  </si>
  <si>
    <t>섬</t>
    <phoneticPr fontId="1" type="noConversion"/>
  </si>
  <si>
    <t>섬 종류</t>
    <phoneticPr fontId="1" type="noConversion"/>
  </si>
  <si>
    <t>시간 섬</t>
    <phoneticPr fontId="1" type="noConversion"/>
  </si>
  <si>
    <t>시간마다
보스/퀘</t>
    <phoneticPr fontId="1" type="noConversion"/>
  </si>
  <si>
    <t>캘린더 섬</t>
    <phoneticPr fontId="1" type="noConversion"/>
  </si>
  <si>
    <t>연주, 보스 처치</t>
    <phoneticPr fontId="1" type="noConversion"/>
  </si>
  <si>
    <t>싸돌아다니는 나루니 101마리 잡기임. 꿀위치 있으니 검색 후 갈 것</t>
    <phoneticPr fontId="1" type="noConversion"/>
  </si>
  <si>
    <t>협동퀘: 길 뚫고 보스 잡기</t>
    <phoneticPr fontId="1" type="noConversion"/>
  </si>
  <si>
    <t>거인의 심장 3개 획득 보상</t>
    <phoneticPr fontId="1" type="noConversion"/>
  </si>
  <si>
    <t>3위 안에 들면 10000실링 이상/ 
그 외는 2000실링, 원한2 각인서</t>
    <phoneticPr fontId="1" type="noConversion"/>
  </si>
  <si>
    <t>떠도는 영혼, 골드, 별밤돌,
아크, 룬상자, 원한2 각인서 등</t>
    <phoneticPr fontId="1" type="noConversion"/>
  </si>
  <si>
    <t>세월의 섬</t>
    <phoneticPr fontId="1" type="noConversion"/>
  </si>
  <si>
    <t>낚시로 얻는 항아리 속 보스에서 확률 획득</t>
    <phoneticPr fontId="1" type="noConversion"/>
  </si>
  <si>
    <t>원 빛나는 곳에서 항아리 사용 시 잡몹 또는 보스 '사브나크' 출현, 확률 꽤 높음</t>
    <phoneticPr fontId="1" type="noConversion"/>
  </si>
  <si>
    <t>https://bit.ly/2TMF4gs</t>
  </si>
  <si>
    <t>모코코</t>
    <phoneticPr fontId="1" type="noConversion"/>
  </si>
  <si>
    <t>섬의 마음 획득 개수</t>
    <phoneticPr fontId="1" type="noConversion"/>
  </si>
  <si>
    <t>그릇된 욕망의 섬</t>
    <phoneticPr fontId="1" type="noConversion"/>
  </si>
  <si>
    <t>기회의 섬</t>
    <phoneticPr fontId="1" type="noConversion"/>
  </si>
  <si>
    <t>두키 섬</t>
    <phoneticPr fontId="1" type="noConversion"/>
  </si>
  <si>
    <t>메데이아</t>
    <phoneticPr fontId="1" type="noConversion"/>
  </si>
  <si>
    <t>메르시아</t>
    <phoneticPr fontId="1" type="noConversion"/>
  </si>
  <si>
    <t>메테오라</t>
    <phoneticPr fontId="1" type="noConversion"/>
  </si>
  <si>
    <t>볼라르</t>
    <phoneticPr fontId="1" type="noConversion"/>
  </si>
  <si>
    <t>붐블링 아일랜드</t>
    <phoneticPr fontId="1" type="noConversion"/>
  </si>
  <si>
    <t>스피다 섬</t>
    <phoneticPr fontId="1" type="noConversion"/>
  </si>
  <si>
    <t>캘린더 섬</t>
    <phoneticPr fontId="1" type="noConversion"/>
  </si>
  <si>
    <t>시간 섬</t>
    <phoneticPr fontId="1" type="noConversion"/>
  </si>
  <si>
    <t>슬라임 아일랜드</t>
    <phoneticPr fontId="1" type="noConversion"/>
  </si>
  <si>
    <t>골든벨 슬라임 처치 시 확률 획득</t>
    <phoneticPr fontId="1" type="noConversion"/>
  </si>
  <si>
    <t>파티 맺고 리젠장소에서 대기하는 것 추천. 리젠주기는 6~10분.</t>
    <phoneticPr fontId="1" type="noConversion"/>
  </si>
  <si>
    <t>신월의 섬</t>
    <phoneticPr fontId="1" type="noConversion"/>
  </si>
  <si>
    <t>우거진 갈대의 섬</t>
    <phoneticPr fontId="1" type="noConversion"/>
  </si>
  <si>
    <t>잠자는 노래의 섬</t>
    <phoneticPr fontId="1" type="noConversion"/>
  </si>
  <si>
    <t>죽음의 협곡</t>
    <phoneticPr fontId="1" type="noConversion"/>
  </si>
  <si>
    <t>짙은 안개 능선</t>
    <phoneticPr fontId="1" type="noConversion"/>
  </si>
  <si>
    <t>섬마 없음</t>
    <phoneticPr fontId="1" type="noConversion"/>
  </si>
  <si>
    <t>혹한의 안식처</t>
    <phoneticPr fontId="1" type="noConversion"/>
  </si>
  <si>
    <t>환각의 섬</t>
    <phoneticPr fontId="1" type="noConversion"/>
  </si>
  <si>
    <t>시간마다
보스/퀘</t>
    <phoneticPr fontId="1" type="noConversion"/>
  </si>
  <si>
    <t>없음</t>
    <phoneticPr fontId="1" type="noConversion"/>
  </si>
  <si>
    <t>섬의 마음 - 비고</t>
    <phoneticPr fontId="1" type="noConversion"/>
  </si>
  <si>
    <t>고립된 영원의 섬</t>
    <phoneticPr fontId="1" type="noConversion"/>
  </si>
  <si>
    <t>니헬타로프의 상념</t>
    <phoneticPr fontId="1" type="noConversion"/>
  </si>
  <si>
    <t>블루홀 섬</t>
    <phoneticPr fontId="1" type="noConversion"/>
  </si>
  <si>
    <t>카마인의 주둔지</t>
    <phoneticPr fontId="1" type="noConversion"/>
  </si>
  <si>
    <t>태초의 섬</t>
    <phoneticPr fontId="1" type="noConversion"/>
  </si>
  <si>
    <t>환영나비 섬</t>
    <phoneticPr fontId="1" type="noConversion"/>
  </si>
  <si>
    <t>총 모코코 개수</t>
    <phoneticPr fontId="1" type="noConversion"/>
  </si>
  <si>
    <t>미발견</t>
    <phoneticPr fontId="1" type="noConversion"/>
  </si>
  <si>
    <t>없음 (기약의 섬, 메투스 제도의 경우 입장 방법 미발견)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</si>
</sst>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###&quot;개&quot;"/>
    <numFmt numFmtId="182" formatCode="###0&quot;개&quot;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rgb="FFA3AAAE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2" borderId="18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2" borderId="10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2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" xfId="0" quotePrefix="1" applyBorder="1" applyAlignment="1">
      <alignment vertical="center" wrapText="1"/>
    </xf>
    <xf numFmtId="0" fontId="0" fillId="0" borderId="33" xfId="0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35" xfId="0" applyFill="1" applyBorder="1">
      <alignment vertical="center"/>
    </xf>
    <xf numFmtId="0" fontId="0" fillId="0" borderId="36" xfId="0" applyBorder="1">
      <alignment vertical="center"/>
    </xf>
    <xf numFmtId="0" fontId="0" fillId="0" borderId="35" xfId="0" applyBorder="1">
      <alignment vertical="center"/>
    </xf>
    <xf numFmtId="0" fontId="2" fillId="0" borderId="0" xfId="0" applyFo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0" fillId="0" borderId="9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Border="1">
      <alignment vertical="center"/>
    </xf>
    <xf numFmtId="0" fontId="0" fillId="0" borderId="6" xfId="0" quotePrefix="1" applyNumberFormat="1" applyBorder="1">
      <alignment vertical="center"/>
    </xf>
    <xf numFmtId="0" fontId="0" fillId="0" borderId="9" xfId="0" quotePrefix="1" applyNumberFormat="1" applyBorder="1" applyAlignment="1">
      <alignment vertical="center" wrapText="1"/>
    </xf>
    <xf numFmtId="0" fontId="0" fillId="0" borderId="5" xfId="0" quotePrefix="1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5" xfId="0" applyNumberFormat="1" applyBorder="1">
      <alignment vertical="center"/>
    </xf>
    <xf numFmtId="0" fontId="0" fillId="0" borderId="38" xfId="0" applyBorder="1">
      <alignment vertical="center"/>
    </xf>
    <xf numFmtId="0" fontId="0" fillId="0" borderId="17" xfId="0" applyBorder="1">
      <alignment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 wrapText="1"/>
    </xf>
    <xf numFmtId="180" fontId="0" fillId="0" borderId="35" xfId="0" quotePrefix="1" applyNumberFormat="1" applyBorder="1" applyAlignment="1">
      <alignment horizontal="center" vertical="center"/>
    </xf>
    <xf numFmtId="180" fontId="0" fillId="0" borderId="10" xfId="0" quotePrefix="1" applyNumberFormat="1" applyBorder="1" applyAlignment="1">
      <alignment horizontal="center" vertical="center" wrapText="1"/>
    </xf>
    <xf numFmtId="180" fontId="0" fillId="0" borderId="14" xfId="0" quotePrefix="1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>
      <alignment vertical="center"/>
    </xf>
    <xf numFmtId="3" fontId="0" fillId="0" borderId="0" xfId="0" applyNumberFormat="1">
      <alignment vertical="center"/>
    </xf>
    <xf numFmtId="182" fontId="0" fillId="0" borderId="0" xfId="0" applyNumberFormat="1">
      <alignment vertical="center"/>
    </xf>
    <xf numFmtId="0" fontId="0" fillId="0" borderId="4" xfId="0" applyBorder="1" applyAlignment="1">
      <alignment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2" borderId="15" xfId="0" applyFill="1" applyBorder="1">
      <alignment vertical="center"/>
    </xf>
    <xf numFmtId="0" fontId="0" fillId="0" borderId="46" xfId="0" applyFill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47" xfId="0" applyNumberFormat="1" applyFill="1" applyBorder="1" applyAlignment="1">
      <alignment horizontal="center" vertical="center"/>
    </xf>
    <xf numFmtId="182" fontId="0" fillId="0" borderId="46" xfId="0" applyNumberFormat="1" applyFill="1" applyBorder="1" applyAlignment="1">
      <alignment horizontal="center" vertical="center"/>
    </xf>
    <xf numFmtId="182" fontId="0" fillId="0" borderId="20" xfId="0" applyNumberFormat="1" applyFill="1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0" xfId="0" quotePrefix="1" applyNumberFormat="1" applyFill="1" applyBorder="1">
      <alignment vertical="center"/>
    </xf>
    <xf numFmtId="180" fontId="0" fillId="0" borderId="0" xfId="0" quotePrefix="1" applyNumberFormat="1" applyFill="1" applyBorder="1" applyAlignment="1">
      <alignment horizontal="center" vertical="center"/>
    </xf>
    <xf numFmtId="182" fontId="0" fillId="0" borderId="22" xfId="0" applyNumberFormat="1" applyFill="1" applyBorder="1" applyAlignment="1">
      <alignment horizontal="center" vertical="center"/>
    </xf>
    <xf numFmtId="182" fontId="0" fillId="0" borderId="21" xfId="0" applyNumberFormat="1" applyFill="1" applyBorder="1" applyAlignment="1">
      <alignment horizontal="center" vertical="center"/>
    </xf>
    <xf numFmtId="182" fontId="0" fillId="0" borderId="34" xfId="0" applyNumberFormat="1" applyFill="1" applyBorder="1" applyAlignment="1">
      <alignment horizontal="center" vertical="center"/>
    </xf>
    <xf numFmtId="182" fontId="0" fillId="0" borderId="7" xfId="0" applyNumberFormat="1" applyFill="1" applyBorder="1" applyAlignment="1">
      <alignment horizontal="center" vertical="center"/>
    </xf>
    <xf numFmtId="182" fontId="0" fillId="0" borderId="24" xfId="0" applyNumberFormat="1" applyFill="1" applyBorder="1" applyAlignment="1">
      <alignment horizontal="center" vertical="center"/>
    </xf>
    <xf numFmtId="182" fontId="0" fillId="2" borderId="22" xfId="0" applyNumberFormat="1" applyFill="1" applyBorder="1" applyAlignment="1">
      <alignment horizontal="center" vertical="center"/>
    </xf>
    <xf numFmtId="182" fontId="0" fillId="2" borderId="22" xfId="0" applyNumberFormat="1" applyFill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1">
    <cellStyle name="표준" xfId="0" builtinId="0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87FAD-D744-443C-B5E4-CB041340C67E}">
  <dimension ref="A1:K60"/>
  <sheetViews>
    <sheetView zoomScale="85" zoomScaleNormal="85" workbookViewId="0">
      <selection activeCell="D56" sqref="D56:E60"/>
    </sheetView>
  </sheetViews>
  <sheetFormatPr defaultRowHeight="16.5" x14ac:dyDescent="0.3"/>
  <cols>
    <col min="1" max="1" width="9" style="42"/>
    <col min="2" max="2" width="19.5" customWidth="1"/>
    <col min="3" max="3" width="6.375" style="78" customWidth="1"/>
    <col min="4" max="4" width="37.125" customWidth="1"/>
    <col min="5" max="5" width="64.625" customWidth="1"/>
    <col min="8" max="8" width="18" customWidth="1"/>
  </cols>
  <sheetData>
    <row r="1" spans="1:10" ht="17.25" thickBot="1" x14ac:dyDescent="0.35">
      <c r="A1" s="26" t="s">
        <v>222</v>
      </c>
      <c r="B1" s="27" t="s">
        <v>223</v>
      </c>
      <c r="C1" s="19" t="s">
        <v>238</v>
      </c>
      <c r="D1" s="36" t="s">
        <v>25</v>
      </c>
      <c r="E1" s="27" t="s">
        <v>264</v>
      </c>
      <c r="F1" s="19" t="s">
        <v>215</v>
      </c>
    </row>
    <row r="2" spans="1:10" x14ac:dyDescent="0.3">
      <c r="A2" s="46" t="s">
        <v>208</v>
      </c>
      <c r="B2" s="21" t="s">
        <v>74</v>
      </c>
      <c r="C2" s="107">
        <v>3</v>
      </c>
      <c r="D2" s="1" t="s">
        <v>133</v>
      </c>
      <c r="E2" s="15" t="s">
        <v>134</v>
      </c>
      <c r="F2" s="37"/>
      <c r="H2" s="43" t="s">
        <v>239</v>
      </c>
    </row>
    <row r="3" spans="1:10" ht="17.25" thickBot="1" x14ac:dyDescent="0.35">
      <c r="A3" s="47"/>
      <c r="B3" s="22" t="s">
        <v>76</v>
      </c>
      <c r="C3" s="108">
        <v>2</v>
      </c>
      <c r="D3" s="2" t="s">
        <v>133</v>
      </c>
      <c r="E3" s="12"/>
      <c r="F3" s="38"/>
      <c r="H3" s="40" t="str">
        <f>54-COUNTBLANK(F2:F55) &amp; " / 54"</f>
        <v>0 / 54</v>
      </c>
    </row>
    <row r="4" spans="1:10" ht="17.25" thickBot="1" x14ac:dyDescent="0.35">
      <c r="A4" s="47"/>
      <c r="B4" s="22" t="s">
        <v>77</v>
      </c>
      <c r="C4" s="108">
        <v>3</v>
      </c>
      <c r="D4" s="2" t="s">
        <v>133</v>
      </c>
      <c r="E4" s="12" t="s">
        <v>136</v>
      </c>
      <c r="F4" s="38"/>
    </row>
    <row r="5" spans="1:10" x14ac:dyDescent="0.3">
      <c r="A5" s="47"/>
      <c r="B5" s="22" t="s">
        <v>137</v>
      </c>
      <c r="C5" s="108">
        <v>2</v>
      </c>
      <c r="D5" s="2" t="s">
        <v>133</v>
      </c>
      <c r="E5" s="12" t="s">
        <v>134</v>
      </c>
      <c r="F5" s="38"/>
      <c r="H5" s="126" t="s">
        <v>271</v>
      </c>
    </row>
    <row r="6" spans="1:10" ht="17.25" thickBot="1" x14ac:dyDescent="0.35">
      <c r="A6" s="47"/>
      <c r="B6" s="22" t="s">
        <v>82</v>
      </c>
      <c r="C6" s="108">
        <v>3</v>
      </c>
      <c r="D6" s="2" t="s">
        <v>133</v>
      </c>
      <c r="E6" s="12"/>
      <c r="F6" s="38"/>
      <c r="H6" s="109">
        <f>SUM(C2:C60)</f>
        <v>195</v>
      </c>
    </row>
    <row r="7" spans="1:10" x14ac:dyDescent="0.3">
      <c r="A7" s="47"/>
      <c r="B7" s="22" t="s">
        <v>84</v>
      </c>
      <c r="C7" s="108">
        <v>3</v>
      </c>
      <c r="D7" s="2" t="s">
        <v>133</v>
      </c>
      <c r="E7" s="12"/>
      <c r="F7" s="38"/>
    </row>
    <row r="8" spans="1:10" x14ac:dyDescent="0.3">
      <c r="A8" s="47"/>
      <c r="B8" s="22" t="s">
        <v>94</v>
      </c>
      <c r="C8" s="108">
        <v>2</v>
      </c>
      <c r="D8" s="2" t="s">
        <v>133</v>
      </c>
      <c r="E8" s="12"/>
      <c r="F8" s="38"/>
    </row>
    <row r="9" spans="1:10" x14ac:dyDescent="0.3">
      <c r="A9" s="47"/>
      <c r="B9" s="22" t="s">
        <v>106</v>
      </c>
      <c r="C9" s="108">
        <v>5</v>
      </c>
      <c r="D9" s="2" t="s">
        <v>133</v>
      </c>
      <c r="E9" s="12"/>
      <c r="F9" s="38"/>
    </row>
    <row r="10" spans="1:10" ht="17.25" thickBot="1" x14ac:dyDescent="0.35">
      <c r="A10" s="48"/>
      <c r="B10" s="23" t="s">
        <v>112</v>
      </c>
      <c r="C10" s="109">
        <v>2</v>
      </c>
      <c r="D10" s="4" t="s">
        <v>133</v>
      </c>
      <c r="E10" s="14"/>
      <c r="F10" s="40"/>
    </row>
    <row r="11" spans="1:10" x14ac:dyDescent="0.3">
      <c r="A11" s="46" t="s">
        <v>209</v>
      </c>
      <c r="B11" s="21" t="s">
        <v>73</v>
      </c>
      <c r="C11" s="107">
        <v>4</v>
      </c>
      <c r="D11" s="17" t="s">
        <v>131</v>
      </c>
      <c r="E11" s="10" t="s">
        <v>132</v>
      </c>
      <c r="F11" s="37"/>
      <c r="H11" s="79"/>
    </row>
    <row r="12" spans="1:10" x14ac:dyDescent="0.3">
      <c r="A12" s="47"/>
      <c r="B12" s="22" t="s">
        <v>86</v>
      </c>
      <c r="C12" s="108">
        <v>1</v>
      </c>
      <c r="D12" s="2" t="s">
        <v>216</v>
      </c>
      <c r="E12" s="12" t="s">
        <v>148</v>
      </c>
      <c r="F12" s="38"/>
      <c r="J12" s="80"/>
    </row>
    <row r="13" spans="1:10" x14ac:dyDescent="0.3">
      <c r="A13" s="47"/>
      <c r="B13" s="22" t="s">
        <v>83</v>
      </c>
      <c r="C13" s="108">
        <v>5</v>
      </c>
      <c r="D13" s="2" t="s">
        <v>144</v>
      </c>
      <c r="E13" s="12" t="s">
        <v>145</v>
      </c>
      <c r="F13" s="38"/>
    </row>
    <row r="14" spans="1:10" x14ac:dyDescent="0.3">
      <c r="A14" s="47"/>
      <c r="B14" s="22" t="s">
        <v>251</v>
      </c>
      <c r="C14" s="108">
        <v>3</v>
      </c>
      <c r="D14" s="2" t="s">
        <v>252</v>
      </c>
      <c r="E14" s="12" t="s">
        <v>253</v>
      </c>
      <c r="F14" s="38"/>
    </row>
    <row r="15" spans="1:10" x14ac:dyDescent="0.3">
      <c r="A15" s="47"/>
      <c r="B15" s="22" t="s">
        <v>95</v>
      </c>
      <c r="C15" s="108">
        <v>7</v>
      </c>
      <c r="D15" s="2" t="s">
        <v>156</v>
      </c>
      <c r="E15" s="12" t="s">
        <v>157</v>
      </c>
      <c r="F15" s="38"/>
    </row>
    <row r="16" spans="1:10" x14ac:dyDescent="0.3">
      <c r="A16" s="47"/>
      <c r="B16" s="22" t="s">
        <v>92</v>
      </c>
      <c r="C16" s="108">
        <v>4</v>
      </c>
      <c r="D16" s="2" t="s">
        <v>153</v>
      </c>
      <c r="E16" s="12" t="s">
        <v>154</v>
      </c>
      <c r="F16" s="38"/>
    </row>
    <row r="17" spans="1:6" x14ac:dyDescent="0.3">
      <c r="A17" s="47"/>
      <c r="B17" s="22" t="s">
        <v>97</v>
      </c>
      <c r="C17" s="108">
        <v>0</v>
      </c>
      <c r="D17" s="2" t="s">
        <v>160</v>
      </c>
      <c r="E17" s="12" t="s">
        <v>161</v>
      </c>
      <c r="F17" s="38"/>
    </row>
    <row r="18" spans="1:6" x14ac:dyDescent="0.3">
      <c r="A18" s="47"/>
      <c r="B18" s="22" t="s">
        <v>99</v>
      </c>
      <c r="C18" s="108">
        <v>3</v>
      </c>
      <c r="D18" s="2" t="s">
        <v>163</v>
      </c>
      <c r="E18" s="12" t="s">
        <v>162</v>
      </c>
      <c r="F18" s="38"/>
    </row>
    <row r="19" spans="1:6" x14ac:dyDescent="0.3">
      <c r="A19" s="47"/>
      <c r="B19" s="22" t="s">
        <v>104</v>
      </c>
      <c r="C19" s="108">
        <v>2</v>
      </c>
      <c r="D19" s="2" t="s">
        <v>169</v>
      </c>
      <c r="E19" s="12" t="s">
        <v>170</v>
      </c>
      <c r="F19" s="38"/>
    </row>
    <row r="20" spans="1:6" x14ac:dyDescent="0.3">
      <c r="A20" s="47"/>
      <c r="B20" s="53" t="s">
        <v>111</v>
      </c>
      <c r="C20" s="110">
        <v>2</v>
      </c>
      <c r="D20" s="54" t="s">
        <v>180</v>
      </c>
      <c r="E20" s="55"/>
      <c r="F20" s="39"/>
    </row>
    <row r="21" spans="1:6" ht="17.25" thickBot="1" x14ac:dyDescent="0.35">
      <c r="A21" s="48"/>
      <c r="B21" s="23" t="s">
        <v>234</v>
      </c>
      <c r="C21" s="109">
        <v>5</v>
      </c>
      <c r="D21" s="4" t="s">
        <v>235</v>
      </c>
      <c r="E21" s="14" t="s">
        <v>236</v>
      </c>
      <c r="F21" s="40"/>
    </row>
    <row r="22" spans="1:6" x14ac:dyDescent="0.3">
      <c r="A22" s="46" t="s">
        <v>210</v>
      </c>
      <c r="B22" s="21" t="s">
        <v>87</v>
      </c>
      <c r="C22" s="107">
        <v>4</v>
      </c>
      <c r="D22" s="17" t="str">
        <f>"보스 '솔 그랑데' 처치 시 획득"</f>
        <v>보스 '솔 그랑데' 처치 시 획득</v>
      </c>
      <c r="E22" s="10" t="s">
        <v>149</v>
      </c>
      <c r="F22" s="37"/>
    </row>
    <row r="23" spans="1:6" x14ac:dyDescent="0.3">
      <c r="A23" s="47"/>
      <c r="B23" s="22" t="s">
        <v>88</v>
      </c>
      <c r="C23" s="108">
        <v>3</v>
      </c>
      <c r="D23" s="2" t="str">
        <f>"보스 '브리아레오스' 처치 시 획득"</f>
        <v>보스 '브리아레오스' 처치 시 획득</v>
      </c>
      <c r="E23" s="12" t="s">
        <v>150</v>
      </c>
      <c r="F23" s="38"/>
    </row>
    <row r="24" spans="1:6" x14ac:dyDescent="0.3">
      <c r="A24" s="47"/>
      <c r="B24" s="22" t="s">
        <v>91</v>
      </c>
      <c r="C24" s="108">
        <v>3</v>
      </c>
      <c r="D24" s="2" t="str">
        <f>"보스 '혼재의 추오' 처치 시 획득"</f>
        <v>보스 '혼재의 추오' 처치 시 획득</v>
      </c>
      <c r="E24" s="12" t="s">
        <v>152</v>
      </c>
      <c r="F24" s="38"/>
    </row>
    <row r="25" spans="1:6" ht="17.25" thickBot="1" x14ac:dyDescent="0.35">
      <c r="A25" s="48"/>
      <c r="B25" s="23" t="s">
        <v>93</v>
      </c>
      <c r="C25" s="109">
        <v>2</v>
      </c>
      <c r="D25" s="4" t="str">
        <f>"보스 '강림하신 호박신' 처치 시 획득"</f>
        <v>보스 '강림하신 호박신' 처치 시 획득</v>
      </c>
      <c r="E25" s="14" t="s">
        <v>155</v>
      </c>
      <c r="F25" s="40"/>
    </row>
    <row r="26" spans="1:6" x14ac:dyDescent="0.3">
      <c r="A26" s="46" t="s">
        <v>211</v>
      </c>
      <c r="B26" s="21" t="s">
        <v>78</v>
      </c>
      <c r="C26" s="107">
        <v>3</v>
      </c>
      <c r="D26" s="17" t="s">
        <v>138</v>
      </c>
      <c r="E26" s="10" t="s">
        <v>139</v>
      </c>
      <c r="F26" s="37"/>
    </row>
    <row r="27" spans="1:6" x14ac:dyDescent="0.3">
      <c r="A27" s="47"/>
      <c r="B27" s="22" t="s">
        <v>79</v>
      </c>
      <c r="C27" s="108">
        <v>6</v>
      </c>
      <c r="D27" s="2" t="s">
        <v>199</v>
      </c>
      <c r="E27" s="12" t="s">
        <v>140</v>
      </c>
      <c r="F27" s="38"/>
    </row>
    <row r="28" spans="1:6" x14ac:dyDescent="0.3">
      <c r="A28" s="47"/>
      <c r="B28" s="22" t="s">
        <v>80</v>
      </c>
      <c r="C28" s="108">
        <v>3</v>
      </c>
      <c r="D28" s="2" t="s">
        <v>141</v>
      </c>
      <c r="E28" s="12" t="s">
        <v>142</v>
      </c>
      <c r="F28" s="38"/>
    </row>
    <row r="29" spans="1:6" x14ac:dyDescent="0.3">
      <c r="A29" s="47"/>
      <c r="B29" s="22" t="s">
        <v>100</v>
      </c>
      <c r="C29" s="108">
        <v>2</v>
      </c>
      <c r="D29" s="2" t="s">
        <v>164</v>
      </c>
      <c r="E29" s="12" t="s">
        <v>165</v>
      </c>
      <c r="F29" s="38"/>
    </row>
    <row r="30" spans="1:6" x14ac:dyDescent="0.3">
      <c r="A30" s="47"/>
      <c r="B30" s="22" t="s">
        <v>102</v>
      </c>
      <c r="C30" s="108">
        <v>4</v>
      </c>
      <c r="D30" s="2" t="s">
        <v>164</v>
      </c>
      <c r="E30" s="12" t="s">
        <v>167</v>
      </c>
      <c r="F30" s="38"/>
    </row>
    <row r="31" spans="1:6" ht="17.25" thickBot="1" x14ac:dyDescent="0.35">
      <c r="A31" s="48"/>
      <c r="B31" s="23" t="s">
        <v>109</v>
      </c>
      <c r="C31" s="109">
        <v>5</v>
      </c>
      <c r="D31" s="4" t="s">
        <v>177</v>
      </c>
      <c r="E31" s="14" t="s">
        <v>178</v>
      </c>
      <c r="F31" s="40"/>
    </row>
    <row r="32" spans="1:6" x14ac:dyDescent="0.3">
      <c r="A32" s="46" t="s">
        <v>212</v>
      </c>
      <c r="B32" s="21" t="s">
        <v>81</v>
      </c>
      <c r="C32" s="107">
        <v>2</v>
      </c>
      <c r="D32" s="17" t="s">
        <v>143</v>
      </c>
      <c r="E32" s="10"/>
      <c r="F32" s="37"/>
    </row>
    <row r="33" spans="1:11" x14ac:dyDescent="0.3">
      <c r="A33" s="47"/>
      <c r="B33" s="22" t="s">
        <v>75</v>
      </c>
      <c r="C33" s="108">
        <v>4</v>
      </c>
      <c r="D33" s="2" t="s">
        <v>135</v>
      </c>
      <c r="E33" s="12"/>
      <c r="F33" s="38"/>
    </row>
    <row r="34" spans="1:11" x14ac:dyDescent="0.3">
      <c r="A34" s="47"/>
      <c r="B34" s="22" t="s">
        <v>101</v>
      </c>
      <c r="C34" s="108">
        <v>3</v>
      </c>
      <c r="D34" s="2" t="s">
        <v>166</v>
      </c>
      <c r="E34" s="12"/>
      <c r="F34" s="38"/>
    </row>
    <row r="35" spans="1:11" x14ac:dyDescent="0.3">
      <c r="A35" s="47"/>
      <c r="B35" s="22" t="s">
        <v>103</v>
      </c>
      <c r="C35" s="108">
        <v>5</v>
      </c>
      <c r="D35" s="2" t="s">
        <v>168</v>
      </c>
      <c r="E35" s="12"/>
      <c r="F35" s="38"/>
    </row>
    <row r="36" spans="1:11" ht="17.25" thickBot="1" x14ac:dyDescent="0.35">
      <c r="A36" s="48"/>
      <c r="B36" s="23" t="s">
        <v>107</v>
      </c>
      <c r="C36" s="109">
        <v>0</v>
      </c>
      <c r="D36" s="4" t="s">
        <v>176</v>
      </c>
      <c r="E36" s="14"/>
      <c r="F36" s="40"/>
    </row>
    <row r="37" spans="1:11" x14ac:dyDescent="0.3">
      <c r="A37" s="44" t="s">
        <v>213</v>
      </c>
      <c r="B37" s="21" t="s">
        <v>98</v>
      </c>
      <c r="C37" s="107">
        <v>4</v>
      </c>
      <c r="D37" s="17" t="s">
        <v>231</v>
      </c>
      <c r="E37" s="10"/>
      <c r="F37" s="37"/>
    </row>
    <row r="38" spans="1:11" ht="17.25" thickBot="1" x14ac:dyDescent="0.35">
      <c r="A38" s="45"/>
      <c r="B38" s="23" t="s">
        <v>108</v>
      </c>
      <c r="C38" s="109">
        <v>3</v>
      </c>
      <c r="D38" s="4" t="s">
        <v>171</v>
      </c>
      <c r="E38" s="14"/>
      <c r="F38" s="40"/>
      <c r="H38" s="81"/>
    </row>
    <row r="39" spans="1:11" ht="16.5" customHeight="1" x14ac:dyDescent="0.3">
      <c r="A39" s="83" t="s">
        <v>262</v>
      </c>
      <c r="B39" s="21" t="s">
        <v>90</v>
      </c>
      <c r="C39" s="111">
        <v>2</v>
      </c>
      <c r="D39" s="17" t="str">
        <f>"보스 '에라스모' 처치 시 획득"</f>
        <v>보스 '에라스모' 처치 시 획득</v>
      </c>
      <c r="E39" s="10" t="s">
        <v>218</v>
      </c>
      <c r="F39" s="88"/>
      <c r="H39" s="81"/>
    </row>
    <row r="40" spans="1:11" ht="17.25" thickBot="1" x14ac:dyDescent="0.35">
      <c r="A40" s="84"/>
      <c r="B40" s="23" t="s">
        <v>105</v>
      </c>
      <c r="C40" s="109">
        <v>6</v>
      </c>
      <c r="D40" s="82" t="s">
        <v>51</v>
      </c>
      <c r="E40" s="14" t="s">
        <v>217</v>
      </c>
      <c r="F40" s="89"/>
      <c r="H40" s="81"/>
    </row>
    <row r="41" spans="1:11" x14ac:dyDescent="0.3">
      <c r="A41" s="46" t="s">
        <v>214</v>
      </c>
      <c r="B41" s="21" t="s">
        <v>85</v>
      </c>
      <c r="C41" s="107">
        <v>5</v>
      </c>
      <c r="D41" s="17" t="s">
        <v>146</v>
      </c>
      <c r="E41" s="10" t="s">
        <v>147</v>
      </c>
      <c r="F41" s="37"/>
    </row>
    <row r="42" spans="1:11" x14ac:dyDescent="0.3">
      <c r="A42" s="47"/>
      <c r="B42" s="22" t="s">
        <v>89</v>
      </c>
      <c r="C42" s="108">
        <v>5</v>
      </c>
      <c r="D42" s="2" t="s">
        <v>206</v>
      </c>
      <c r="E42" s="12" t="s">
        <v>151</v>
      </c>
      <c r="F42" s="38"/>
    </row>
    <row r="43" spans="1:11" x14ac:dyDescent="0.3">
      <c r="A43" s="47"/>
      <c r="B43" s="22" t="s">
        <v>96</v>
      </c>
      <c r="C43" s="108">
        <v>3</v>
      </c>
      <c r="D43" s="2" t="s">
        <v>158</v>
      </c>
      <c r="E43" s="12" t="s">
        <v>159</v>
      </c>
      <c r="F43" s="38"/>
    </row>
    <row r="44" spans="1:11" ht="17.25" thickBot="1" x14ac:dyDescent="0.35">
      <c r="A44" s="48"/>
      <c r="B44" s="23" t="s">
        <v>110</v>
      </c>
      <c r="C44" s="109">
        <v>4</v>
      </c>
      <c r="D44" s="4" t="s">
        <v>179</v>
      </c>
      <c r="E44" s="14" t="s">
        <v>159</v>
      </c>
      <c r="F44" s="40"/>
    </row>
    <row r="45" spans="1:11" ht="17.25" thickBot="1" x14ac:dyDescent="0.35">
      <c r="A45" s="46" t="s">
        <v>250</v>
      </c>
      <c r="B45" s="21" t="s">
        <v>242</v>
      </c>
      <c r="C45" s="107">
        <v>3</v>
      </c>
      <c r="D45" s="102" t="str">
        <f>"'시간 및 캘린더 섬' 탭 확인"</f>
        <v>'시간 및 캘린더 섬' 탭 확인</v>
      </c>
      <c r="E45" s="103"/>
      <c r="F45" s="93"/>
      <c r="H45" s="86"/>
      <c r="I45" s="86"/>
      <c r="J45" s="86"/>
      <c r="K45" s="86"/>
    </row>
    <row r="46" spans="1:11" ht="17.25" thickBot="1" x14ac:dyDescent="0.35">
      <c r="A46" s="47"/>
      <c r="B46" s="94" t="s">
        <v>248</v>
      </c>
      <c r="C46" s="112">
        <v>5</v>
      </c>
      <c r="D46" s="102"/>
      <c r="E46" s="103"/>
      <c r="F46" s="95"/>
      <c r="H46" s="86"/>
      <c r="I46" s="86"/>
      <c r="J46" s="114"/>
      <c r="K46" s="115"/>
    </row>
    <row r="47" spans="1:11" ht="16.5" customHeight="1" thickBot="1" x14ac:dyDescent="0.35">
      <c r="A47" s="47"/>
      <c r="B47" s="22" t="s">
        <v>254</v>
      </c>
      <c r="C47" s="113">
        <v>7</v>
      </c>
      <c r="D47" s="102"/>
      <c r="E47" s="103"/>
      <c r="F47" s="90"/>
      <c r="H47" s="86"/>
      <c r="I47" s="116"/>
      <c r="J47" s="117"/>
      <c r="K47" s="118"/>
    </row>
    <row r="48" spans="1:11" ht="17.25" thickBot="1" x14ac:dyDescent="0.35">
      <c r="A48" s="47"/>
      <c r="B48" s="22" t="s">
        <v>255</v>
      </c>
      <c r="C48" s="108">
        <v>5</v>
      </c>
      <c r="D48" s="102"/>
      <c r="E48" s="103"/>
      <c r="F48" s="91"/>
      <c r="H48" s="86"/>
      <c r="I48" s="86"/>
      <c r="J48" s="114"/>
      <c r="K48" s="115"/>
    </row>
    <row r="49" spans="1:11" ht="17.25" thickBot="1" x14ac:dyDescent="0.35">
      <c r="A49" s="47"/>
      <c r="B49" s="22" t="s">
        <v>256</v>
      </c>
      <c r="C49" s="108">
        <v>4</v>
      </c>
      <c r="D49" s="102"/>
      <c r="E49" s="103"/>
      <c r="F49" s="91"/>
      <c r="H49" s="86"/>
      <c r="I49" s="116"/>
      <c r="J49" s="114"/>
      <c r="K49" s="115"/>
    </row>
    <row r="50" spans="1:11" ht="17.25" thickBot="1" x14ac:dyDescent="0.35">
      <c r="A50" s="48"/>
      <c r="B50" s="23" t="s">
        <v>261</v>
      </c>
      <c r="C50" s="109">
        <v>3</v>
      </c>
      <c r="D50" s="102"/>
      <c r="E50" s="103"/>
      <c r="F50" s="92"/>
      <c r="H50" s="86"/>
      <c r="I50" s="86"/>
      <c r="J50" s="114"/>
      <c r="K50" s="115"/>
    </row>
    <row r="51" spans="1:11" ht="17.25" thickBot="1" x14ac:dyDescent="0.35">
      <c r="A51" s="46" t="s">
        <v>249</v>
      </c>
      <c r="B51" s="21" t="s">
        <v>240</v>
      </c>
      <c r="C51" s="107">
        <v>2</v>
      </c>
      <c r="D51" s="102" t="str">
        <f>"'시간 및 캘린더 섬' 탭 확인"</f>
        <v>'시간 및 캘린더 섬' 탭 확인</v>
      </c>
      <c r="E51" s="103"/>
      <c r="F51" s="93"/>
      <c r="H51" s="86"/>
      <c r="I51" s="86"/>
      <c r="J51" s="119"/>
      <c r="K51" s="120"/>
    </row>
    <row r="52" spans="1:11" ht="17.25" thickBot="1" x14ac:dyDescent="0.35">
      <c r="A52" s="47"/>
      <c r="B52" s="22" t="s">
        <v>241</v>
      </c>
      <c r="C52" s="108">
        <v>1</v>
      </c>
      <c r="D52" s="102"/>
      <c r="E52" s="103"/>
      <c r="F52" s="91"/>
      <c r="H52" s="86"/>
      <c r="I52" s="86"/>
      <c r="J52" s="86"/>
      <c r="K52" s="86"/>
    </row>
    <row r="53" spans="1:11" ht="17.25" thickBot="1" x14ac:dyDescent="0.35">
      <c r="A53" s="47"/>
      <c r="B53" s="22" t="s">
        <v>243</v>
      </c>
      <c r="C53" s="108">
        <v>2</v>
      </c>
      <c r="D53" s="102"/>
      <c r="E53" s="103"/>
      <c r="F53" s="91"/>
      <c r="H53" s="86"/>
      <c r="I53" s="86"/>
      <c r="J53" s="86"/>
      <c r="K53" s="86"/>
    </row>
    <row r="54" spans="1:11" ht="17.25" thickBot="1" x14ac:dyDescent="0.35">
      <c r="A54" s="47"/>
      <c r="B54" s="22" t="s">
        <v>246</v>
      </c>
      <c r="C54" s="108">
        <v>3</v>
      </c>
      <c r="D54" s="102"/>
      <c r="E54" s="103"/>
      <c r="F54" s="91"/>
    </row>
    <row r="55" spans="1:11" ht="17.25" thickBot="1" x14ac:dyDescent="0.35">
      <c r="A55" s="48"/>
      <c r="B55" s="23" t="s">
        <v>257</v>
      </c>
      <c r="C55" s="109">
        <v>3</v>
      </c>
      <c r="D55" s="102"/>
      <c r="E55" s="103"/>
      <c r="F55" s="92"/>
    </row>
    <row r="56" spans="1:11" x14ac:dyDescent="0.3">
      <c r="A56" s="46" t="s">
        <v>259</v>
      </c>
      <c r="B56" s="21" t="s">
        <v>244</v>
      </c>
      <c r="C56" s="107">
        <v>6</v>
      </c>
      <c r="D56" s="97" t="s">
        <v>263</v>
      </c>
      <c r="E56" s="104"/>
      <c r="F56" s="93"/>
    </row>
    <row r="57" spans="1:11" x14ac:dyDescent="0.3">
      <c r="A57" s="47"/>
      <c r="B57" s="22" t="s">
        <v>245</v>
      </c>
      <c r="C57" s="108">
        <v>3</v>
      </c>
      <c r="D57" s="99"/>
      <c r="E57" s="105"/>
      <c r="F57" s="91"/>
    </row>
    <row r="58" spans="1:11" x14ac:dyDescent="0.3">
      <c r="A58" s="47"/>
      <c r="B58" s="22" t="s">
        <v>247</v>
      </c>
      <c r="C58" s="108">
        <v>0</v>
      </c>
      <c r="D58" s="99"/>
      <c r="E58" s="105"/>
      <c r="F58" s="91"/>
    </row>
    <row r="59" spans="1:11" x14ac:dyDescent="0.3">
      <c r="A59" s="47"/>
      <c r="B59" s="22" t="s">
        <v>258</v>
      </c>
      <c r="C59" s="108">
        <v>3</v>
      </c>
      <c r="D59" s="99"/>
      <c r="E59" s="105"/>
      <c r="F59" s="91"/>
    </row>
    <row r="60" spans="1:11" ht="17.25" thickBot="1" x14ac:dyDescent="0.35">
      <c r="A60" s="48"/>
      <c r="B60" s="23" t="s">
        <v>260</v>
      </c>
      <c r="C60" s="109">
        <v>3</v>
      </c>
      <c r="D60" s="101"/>
      <c r="E60" s="106"/>
      <c r="F60" s="92"/>
    </row>
  </sheetData>
  <mergeCells count="14">
    <mergeCell ref="D45:E50"/>
    <mergeCell ref="D51:E55"/>
    <mergeCell ref="D56:E60"/>
    <mergeCell ref="A51:A55"/>
    <mergeCell ref="A56:A60"/>
    <mergeCell ref="A39:A40"/>
    <mergeCell ref="A41:A44"/>
    <mergeCell ref="A45:A50"/>
    <mergeCell ref="A37:A38"/>
    <mergeCell ref="A2:A10"/>
    <mergeCell ref="A22:A25"/>
    <mergeCell ref="A26:A31"/>
    <mergeCell ref="A32:A36"/>
    <mergeCell ref="A11:A21"/>
  </mergeCells>
  <phoneticPr fontId="1" type="noConversion"/>
  <conditionalFormatting sqref="F2:F60">
    <cfRule type="expression" dxfId="2" priority="1">
      <formula>NOT(ISBLANK(F2))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72A53-E8A3-44A5-AA19-CA4F24132CF3}">
  <dimension ref="A1:I30"/>
  <sheetViews>
    <sheetView tabSelected="1" workbookViewId="0">
      <selection activeCell="B32" sqref="B32"/>
    </sheetView>
  </sheetViews>
  <sheetFormatPr defaultRowHeight="16.5" x14ac:dyDescent="0.3"/>
  <cols>
    <col min="2" max="2" width="19" customWidth="1"/>
    <col min="3" max="3" width="6.375" customWidth="1"/>
    <col min="4" max="4" width="37.125" customWidth="1"/>
    <col min="5" max="5" width="64.625" customWidth="1"/>
    <col min="8" max="8" width="18" customWidth="1"/>
  </cols>
  <sheetData>
    <row r="1" spans="1:8" ht="17.25" thickBot="1" x14ac:dyDescent="0.35">
      <c r="A1" s="26" t="s">
        <v>222</v>
      </c>
      <c r="B1" s="27" t="s">
        <v>223</v>
      </c>
      <c r="C1" s="19" t="s">
        <v>238</v>
      </c>
      <c r="D1" s="36" t="s">
        <v>25</v>
      </c>
      <c r="E1" s="57" t="s">
        <v>22</v>
      </c>
      <c r="F1" s="19" t="s">
        <v>215</v>
      </c>
    </row>
    <row r="2" spans="1:8" x14ac:dyDescent="0.3">
      <c r="A2" s="46" t="s">
        <v>208</v>
      </c>
      <c r="B2" s="21" t="s">
        <v>118</v>
      </c>
      <c r="C2" s="121">
        <v>5</v>
      </c>
      <c r="D2" s="17" t="s">
        <v>133</v>
      </c>
      <c r="E2" s="9" t="s">
        <v>229</v>
      </c>
      <c r="F2" s="37"/>
      <c r="H2" s="43" t="s">
        <v>239</v>
      </c>
    </row>
    <row r="3" spans="1:8" ht="17.25" thickBot="1" x14ac:dyDescent="0.35">
      <c r="A3" s="47"/>
      <c r="B3" s="22" t="s">
        <v>128</v>
      </c>
      <c r="C3" s="113">
        <v>4</v>
      </c>
      <c r="D3" s="2" t="s">
        <v>191</v>
      </c>
      <c r="E3" s="3"/>
      <c r="F3" s="38"/>
      <c r="H3" s="40" t="str">
        <f>21-COUNTBLANK(F2:F22) &amp; " / 21"</f>
        <v>0 / 21</v>
      </c>
    </row>
    <row r="4" spans="1:8" ht="17.25" thickBot="1" x14ac:dyDescent="0.35">
      <c r="A4" s="47"/>
      <c r="B4" s="22" t="s">
        <v>130</v>
      </c>
      <c r="C4" s="113">
        <v>3</v>
      </c>
      <c r="D4" s="2" t="s">
        <v>194</v>
      </c>
      <c r="E4" s="3"/>
      <c r="F4" s="38"/>
    </row>
    <row r="5" spans="1:8" ht="17.25" thickBot="1" x14ac:dyDescent="0.35">
      <c r="A5" s="48"/>
      <c r="B5" s="23" t="s">
        <v>125</v>
      </c>
      <c r="C5" s="125">
        <v>3</v>
      </c>
      <c r="D5" s="4" t="s">
        <v>221</v>
      </c>
      <c r="E5" s="5" t="s">
        <v>188</v>
      </c>
      <c r="F5" s="40"/>
      <c r="H5" s="127" t="s">
        <v>271</v>
      </c>
    </row>
    <row r="6" spans="1:8" ht="17.25" thickBot="1" x14ac:dyDescent="0.35">
      <c r="A6" s="46" t="s">
        <v>209</v>
      </c>
      <c r="B6" s="21" t="s">
        <v>113</v>
      </c>
      <c r="C6" s="121">
        <v>3</v>
      </c>
      <c r="D6" s="17" t="s">
        <v>220</v>
      </c>
      <c r="E6" s="9" t="s">
        <v>181</v>
      </c>
      <c r="F6" s="37"/>
      <c r="H6" s="109">
        <f>SUM(C2:C58)</f>
        <v>79</v>
      </c>
    </row>
    <row r="7" spans="1:8" x14ac:dyDescent="0.3">
      <c r="A7" s="47"/>
      <c r="B7" s="22" t="s">
        <v>122</v>
      </c>
      <c r="C7" s="113">
        <v>3</v>
      </c>
      <c r="D7" s="2" t="s">
        <v>200</v>
      </c>
      <c r="E7" s="3" t="s">
        <v>201</v>
      </c>
      <c r="F7" s="38"/>
    </row>
    <row r="8" spans="1:8" x14ac:dyDescent="0.3">
      <c r="A8" s="47"/>
      <c r="B8" s="22" t="s">
        <v>119</v>
      </c>
      <c r="C8" s="113">
        <v>1</v>
      </c>
      <c r="D8" s="2" t="s">
        <v>197</v>
      </c>
      <c r="E8" s="3"/>
      <c r="F8" s="38"/>
    </row>
    <row r="9" spans="1:8" x14ac:dyDescent="0.3">
      <c r="A9" s="47"/>
      <c r="B9" s="22" t="s">
        <v>204</v>
      </c>
      <c r="C9" s="113">
        <v>3</v>
      </c>
      <c r="D9" s="2" t="str">
        <f>"'놀이 이용권 판매 상인'과 야바위로 획득"</f>
        <v>'놀이 이용권 판매 상인'과 야바위로 획득</v>
      </c>
      <c r="E9" s="3" t="s">
        <v>205</v>
      </c>
      <c r="F9" s="38"/>
    </row>
    <row r="10" spans="1:8" x14ac:dyDescent="0.3">
      <c r="A10" s="47"/>
      <c r="B10" s="22" t="s">
        <v>127</v>
      </c>
      <c r="C10" s="113">
        <v>3</v>
      </c>
      <c r="D10" s="2" t="s">
        <v>202</v>
      </c>
      <c r="E10" s="3" t="s">
        <v>203</v>
      </c>
      <c r="F10" s="38"/>
    </row>
    <row r="11" spans="1:8" x14ac:dyDescent="0.3">
      <c r="A11" s="47"/>
      <c r="B11" s="22" t="s">
        <v>115</v>
      </c>
      <c r="C11" s="113">
        <v>5</v>
      </c>
      <c r="D11" s="2" t="s">
        <v>182</v>
      </c>
      <c r="E11" s="3" t="s">
        <v>195</v>
      </c>
      <c r="F11" s="38"/>
    </row>
    <row r="12" spans="1:8" ht="17.25" thickBot="1" x14ac:dyDescent="0.35">
      <c r="A12" s="48"/>
      <c r="B12" s="23" t="s">
        <v>123</v>
      </c>
      <c r="C12" s="122">
        <v>4</v>
      </c>
      <c r="D12" s="4" t="s">
        <v>219</v>
      </c>
      <c r="E12" s="5" t="s">
        <v>185</v>
      </c>
      <c r="F12" s="40"/>
    </row>
    <row r="13" spans="1:8" ht="17.25" thickBot="1" x14ac:dyDescent="0.35">
      <c r="A13" s="25" t="s">
        <v>210</v>
      </c>
      <c r="B13" s="24" t="s">
        <v>114</v>
      </c>
      <c r="C13" s="123">
        <v>0</v>
      </c>
      <c r="D13" s="20" t="str">
        <f>"보스 '아우리온' 처치 시 획득"</f>
        <v>보스 '아우리온' 처치 시 획득</v>
      </c>
      <c r="E13" s="68" t="s">
        <v>196</v>
      </c>
      <c r="F13" s="41"/>
    </row>
    <row r="14" spans="1:8" ht="17.25" thickBot="1" x14ac:dyDescent="0.35">
      <c r="A14" s="26" t="s">
        <v>211</v>
      </c>
      <c r="B14" s="18" t="s">
        <v>121</v>
      </c>
      <c r="C14" s="124">
        <v>4</v>
      </c>
      <c r="D14" s="16" t="s">
        <v>198</v>
      </c>
      <c r="E14" s="69"/>
      <c r="F14" s="41"/>
    </row>
    <row r="15" spans="1:8" x14ac:dyDescent="0.3">
      <c r="A15" s="46" t="s">
        <v>212</v>
      </c>
      <c r="B15" s="21" t="s">
        <v>129</v>
      </c>
      <c r="C15" s="112">
        <v>5</v>
      </c>
      <c r="D15" s="17" t="s">
        <v>192</v>
      </c>
      <c r="E15" s="9" t="s">
        <v>193</v>
      </c>
      <c r="F15" s="37"/>
    </row>
    <row r="16" spans="1:8" ht="17.25" thickBot="1" x14ac:dyDescent="0.35">
      <c r="A16" s="48"/>
      <c r="B16" s="23" t="s">
        <v>126</v>
      </c>
      <c r="C16" s="125">
        <v>0</v>
      </c>
      <c r="D16" s="4" t="s">
        <v>189</v>
      </c>
      <c r="E16" s="5" t="s">
        <v>190</v>
      </c>
      <c r="F16" s="40"/>
    </row>
    <row r="17" spans="1:9" x14ac:dyDescent="0.3">
      <c r="A17" s="46" t="s">
        <v>214</v>
      </c>
      <c r="B17" s="21" t="s">
        <v>116</v>
      </c>
      <c r="C17" s="121">
        <v>0</v>
      </c>
      <c r="D17" s="17" t="s">
        <v>183</v>
      </c>
      <c r="E17" s="9" t="s">
        <v>184</v>
      </c>
      <c r="F17" s="37"/>
    </row>
    <row r="18" spans="1:9" ht="17.25" thickBot="1" x14ac:dyDescent="0.35">
      <c r="A18" s="48"/>
      <c r="B18" s="23" t="s">
        <v>124</v>
      </c>
      <c r="C18" s="122">
        <v>6</v>
      </c>
      <c r="D18" s="4" t="s">
        <v>186</v>
      </c>
      <c r="E18" s="5" t="s">
        <v>187</v>
      </c>
      <c r="F18" s="40"/>
    </row>
    <row r="19" spans="1:9" x14ac:dyDescent="0.3">
      <c r="A19" s="44" t="s">
        <v>249</v>
      </c>
      <c r="B19" s="21" t="s">
        <v>13</v>
      </c>
      <c r="C19" s="107">
        <v>3</v>
      </c>
      <c r="D19" s="96" t="str">
        <f>"'시간 및 캘린더 섬' 탭 확인"</f>
        <v>'시간 및 캘린더 섬' 탭 확인</v>
      </c>
      <c r="E19" s="97"/>
      <c r="F19" s="93"/>
      <c r="G19" s="118"/>
      <c r="H19" s="87"/>
      <c r="I19" s="42"/>
    </row>
    <row r="20" spans="1:9" x14ac:dyDescent="0.3">
      <c r="A20" s="85"/>
      <c r="B20" s="22" t="s">
        <v>14</v>
      </c>
      <c r="C20" s="108">
        <v>3</v>
      </c>
      <c r="D20" s="98"/>
      <c r="E20" s="99"/>
      <c r="F20" s="91"/>
      <c r="G20" s="118"/>
      <c r="H20" s="87"/>
      <c r="I20" s="42"/>
    </row>
    <row r="21" spans="1:9" x14ac:dyDescent="0.3">
      <c r="A21" s="85"/>
      <c r="B21" s="22" t="s">
        <v>15</v>
      </c>
      <c r="C21" s="108">
        <v>4</v>
      </c>
      <c r="D21" s="98"/>
      <c r="E21" s="99"/>
      <c r="F21" s="91"/>
      <c r="G21" s="115"/>
      <c r="H21" s="87"/>
      <c r="I21" s="42"/>
    </row>
    <row r="22" spans="1:9" ht="17.25" thickBot="1" x14ac:dyDescent="0.35">
      <c r="A22" s="45"/>
      <c r="B22" s="23" t="s">
        <v>16</v>
      </c>
      <c r="C22" s="109">
        <v>3</v>
      </c>
      <c r="D22" s="100"/>
      <c r="E22" s="101"/>
      <c r="F22" s="92"/>
      <c r="G22" s="115"/>
      <c r="H22" s="87"/>
      <c r="I22" s="42"/>
    </row>
    <row r="23" spans="1:9" x14ac:dyDescent="0.3">
      <c r="A23" s="46" t="s">
        <v>259</v>
      </c>
      <c r="B23" s="21" t="s">
        <v>265</v>
      </c>
      <c r="C23" s="107">
        <v>4</v>
      </c>
      <c r="D23" s="96" t="s">
        <v>273</v>
      </c>
      <c r="E23" s="128"/>
      <c r="F23" s="93"/>
      <c r="G23" s="42"/>
      <c r="H23" s="42"/>
      <c r="I23" s="42"/>
    </row>
    <row r="24" spans="1:9" x14ac:dyDescent="0.3">
      <c r="A24" s="47"/>
      <c r="B24" s="22" t="s">
        <v>266</v>
      </c>
      <c r="C24" s="108">
        <v>4</v>
      </c>
      <c r="D24" s="98"/>
      <c r="E24" s="129"/>
      <c r="F24" s="91"/>
    </row>
    <row r="25" spans="1:9" x14ac:dyDescent="0.3">
      <c r="A25" s="47"/>
      <c r="B25" s="22" t="s">
        <v>267</v>
      </c>
      <c r="C25" s="108">
        <v>1</v>
      </c>
      <c r="D25" s="98"/>
      <c r="E25" s="129"/>
      <c r="F25" s="91"/>
    </row>
    <row r="26" spans="1:9" x14ac:dyDescent="0.3">
      <c r="A26" s="47"/>
      <c r="B26" s="22" t="s">
        <v>268</v>
      </c>
      <c r="C26" s="108">
        <v>3</v>
      </c>
      <c r="D26" s="98"/>
      <c r="E26" s="129"/>
      <c r="F26" s="91"/>
    </row>
    <row r="27" spans="1:9" x14ac:dyDescent="0.3">
      <c r="A27" s="47"/>
      <c r="B27" s="22" t="s">
        <v>269</v>
      </c>
      <c r="C27" s="108">
        <v>0</v>
      </c>
      <c r="D27" s="98"/>
      <c r="E27" s="129"/>
      <c r="F27" s="91"/>
    </row>
    <row r="28" spans="1:9" x14ac:dyDescent="0.3">
      <c r="A28" s="47"/>
      <c r="B28" s="22" t="s">
        <v>270</v>
      </c>
      <c r="C28" s="108">
        <v>2</v>
      </c>
      <c r="D28" s="98"/>
      <c r="E28" s="129"/>
      <c r="F28" s="91"/>
    </row>
    <row r="29" spans="1:9" x14ac:dyDescent="0.3">
      <c r="A29" s="47"/>
      <c r="B29" s="22" t="s">
        <v>117</v>
      </c>
      <c r="C29" s="113" t="s">
        <v>272</v>
      </c>
      <c r="D29" s="98"/>
      <c r="E29" s="129"/>
      <c r="F29" s="38"/>
    </row>
    <row r="30" spans="1:9" ht="17.25" thickBot="1" x14ac:dyDescent="0.35">
      <c r="A30" s="48"/>
      <c r="B30" s="23" t="s">
        <v>120</v>
      </c>
      <c r="C30" s="122" t="s">
        <v>272</v>
      </c>
      <c r="D30" s="100"/>
      <c r="E30" s="130"/>
      <c r="F30" s="40"/>
    </row>
  </sheetData>
  <mergeCells count="8">
    <mergeCell ref="A19:A22"/>
    <mergeCell ref="D19:E22"/>
    <mergeCell ref="D23:E30"/>
    <mergeCell ref="A23:A30"/>
    <mergeCell ref="A15:A16"/>
    <mergeCell ref="A17:A18"/>
    <mergeCell ref="A2:A5"/>
    <mergeCell ref="A6:A12"/>
  </mergeCells>
  <phoneticPr fontId="1" type="noConversion"/>
  <conditionalFormatting sqref="H19:H22 F2:F18 F29:F30">
    <cfRule type="expression" dxfId="1" priority="2">
      <formula>NOT(ISBLANK(F2))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9E668-7A1B-4E10-9E97-B78AA2501BDB}">
  <dimension ref="A1:S19"/>
  <sheetViews>
    <sheetView zoomScale="85" zoomScaleNormal="85" workbookViewId="0">
      <selection activeCell="E7" sqref="E7"/>
    </sheetView>
  </sheetViews>
  <sheetFormatPr defaultRowHeight="16.5" x14ac:dyDescent="0.3"/>
  <cols>
    <col min="2" max="2" width="18.625" customWidth="1"/>
    <col min="3" max="3" width="6.25" customWidth="1"/>
    <col min="4" max="4" width="23.5" customWidth="1"/>
    <col min="5" max="5" width="24.25" customWidth="1"/>
    <col min="6" max="6" width="28.625" customWidth="1"/>
    <col min="7" max="7" width="33.625" customWidth="1"/>
    <col min="8" max="8" width="23.875" customWidth="1"/>
    <col min="11" max="11" width="18" customWidth="1"/>
  </cols>
  <sheetData>
    <row r="1" spans="1:19" ht="17.25" thickBot="1" x14ac:dyDescent="0.35">
      <c r="A1" s="26" t="s">
        <v>224</v>
      </c>
      <c r="B1" s="27" t="s">
        <v>223</v>
      </c>
      <c r="C1" s="59" t="s">
        <v>238</v>
      </c>
      <c r="D1" s="26" t="s">
        <v>11</v>
      </c>
      <c r="E1" s="57" t="s">
        <v>23</v>
      </c>
      <c r="F1" s="57" t="s">
        <v>26</v>
      </c>
      <c r="G1" s="57" t="s">
        <v>25</v>
      </c>
      <c r="H1" s="58" t="s">
        <v>22</v>
      </c>
      <c r="I1" s="19" t="s">
        <v>215</v>
      </c>
    </row>
    <row r="2" spans="1:19" ht="31.5" customHeight="1" x14ac:dyDescent="0.3">
      <c r="A2" s="52" t="s">
        <v>226</v>
      </c>
      <c r="B2" s="21" t="s">
        <v>105</v>
      </c>
      <c r="C2" s="75">
        <v>6</v>
      </c>
      <c r="D2" s="32" t="s">
        <v>172</v>
      </c>
      <c r="E2" s="28" t="s">
        <v>175</v>
      </c>
      <c r="F2" s="28" t="s">
        <v>174</v>
      </c>
      <c r="G2" s="35" t="s">
        <v>51</v>
      </c>
      <c r="H2" s="64" t="s">
        <v>173</v>
      </c>
      <c r="I2" s="37"/>
    </row>
    <row r="3" spans="1:19" ht="31.5" customHeight="1" thickBot="1" x14ac:dyDescent="0.35">
      <c r="A3" s="51"/>
      <c r="B3" s="23" t="s">
        <v>90</v>
      </c>
      <c r="C3" s="76">
        <v>2</v>
      </c>
      <c r="D3" s="33" t="s">
        <v>207</v>
      </c>
      <c r="E3" s="29" t="s">
        <v>228</v>
      </c>
      <c r="F3" s="29"/>
      <c r="G3" s="5" t="s">
        <v>51</v>
      </c>
      <c r="H3" s="65"/>
      <c r="I3" s="40"/>
    </row>
    <row r="4" spans="1:19" ht="31.5" customHeight="1" x14ac:dyDescent="0.3">
      <c r="A4" s="49" t="s">
        <v>225</v>
      </c>
      <c r="B4" s="21" t="s">
        <v>0</v>
      </c>
      <c r="C4" s="72">
        <v>3</v>
      </c>
      <c r="D4" s="8" t="s">
        <v>6</v>
      </c>
      <c r="E4" s="9" t="s">
        <v>24</v>
      </c>
      <c r="F4" s="28" t="s">
        <v>232</v>
      </c>
      <c r="G4" s="9" t="s">
        <v>28</v>
      </c>
      <c r="H4" s="60" t="s">
        <v>30</v>
      </c>
      <c r="I4" s="37"/>
      <c r="K4" s="43" t="s">
        <v>239</v>
      </c>
      <c r="S4" s="56" t="s">
        <v>237</v>
      </c>
    </row>
    <row r="5" spans="1:19" ht="31.5" customHeight="1" thickBot="1" x14ac:dyDescent="0.35">
      <c r="A5" s="50"/>
      <c r="B5" s="22" t="s">
        <v>1</v>
      </c>
      <c r="C5" s="73">
        <v>5</v>
      </c>
      <c r="D5" s="11" t="s">
        <v>27</v>
      </c>
      <c r="E5" s="7" t="s">
        <v>32</v>
      </c>
      <c r="F5" s="3" t="s">
        <v>64</v>
      </c>
      <c r="G5" s="7" t="s">
        <v>29</v>
      </c>
      <c r="H5" s="61" t="s">
        <v>31</v>
      </c>
      <c r="I5" s="38"/>
      <c r="K5" s="40" t="str">
        <f>17-COUNTBLANK(I4:I18) &amp; " / 17"</f>
        <v>2 / 17</v>
      </c>
    </row>
    <row r="6" spans="1:19" ht="31.5" customHeight="1" x14ac:dyDescent="0.3">
      <c r="A6" s="50"/>
      <c r="B6" s="22" t="s">
        <v>2</v>
      </c>
      <c r="C6" s="70">
        <v>3</v>
      </c>
      <c r="D6" s="11" t="s">
        <v>7</v>
      </c>
      <c r="E6" s="3" t="s">
        <v>35</v>
      </c>
      <c r="F6" s="3" t="s">
        <v>34</v>
      </c>
      <c r="G6" s="3" t="s">
        <v>36</v>
      </c>
      <c r="H6" s="62" t="s">
        <v>33</v>
      </c>
      <c r="I6" s="38"/>
    </row>
    <row r="7" spans="1:19" ht="31.5" customHeight="1" x14ac:dyDescent="0.3">
      <c r="A7" s="50"/>
      <c r="B7" s="22" t="s">
        <v>3</v>
      </c>
      <c r="C7" s="70">
        <v>7</v>
      </c>
      <c r="D7" s="11" t="s">
        <v>8</v>
      </c>
      <c r="E7" s="3" t="s">
        <v>62</v>
      </c>
      <c r="F7" s="3" t="s">
        <v>63</v>
      </c>
      <c r="G7" s="7" t="s">
        <v>37</v>
      </c>
      <c r="H7" s="62" t="s">
        <v>39</v>
      </c>
      <c r="I7" s="38"/>
    </row>
    <row r="8" spans="1:19" ht="31.5" customHeight="1" x14ac:dyDescent="0.3">
      <c r="A8" s="50"/>
      <c r="B8" s="22" t="s">
        <v>4</v>
      </c>
      <c r="C8" s="70">
        <v>5</v>
      </c>
      <c r="D8" s="11" t="s">
        <v>9</v>
      </c>
      <c r="E8" s="3" t="s">
        <v>24</v>
      </c>
      <c r="F8" s="7" t="s">
        <v>67</v>
      </c>
      <c r="G8" s="3" t="s">
        <v>28</v>
      </c>
      <c r="H8" s="62" t="s">
        <v>30</v>
      </c>
      <c r="I8" s="38"/>
    </row>
    <row r="9" spans="1:19" ht="31.5" customHeight="1" thickBot="1" x14ac:dyDescent="0.35">
      <c r="A9" s="51"/>
      <c r="B9" s="23" t="s">
        <v>5</v>
      </c>
      <c r="C9" s="74">
        <v>4</v>
      </c>
      <c r="D9" s="30" t="s">
        <v>10</v>
      </c>
      <c r="E9" s="31" t="s">
        <v>38</v>
      </c>
      <c r="F9" s="31" t="s">
        <v>41</v>
      </c>
      <c r="G9" s="6" t="s">
        <v>40</v>
      </c>
      <c r="H9" s="63" t="str">
        <f>"'공명의 노래' 필요"</f>
        <v>'공명의 노래' 필요</v>
      </c>
      <c r="I9" s="39"/>
    </row>
    <row r="10" spans="1:19" ht="31.5" customHeight="1" x14ac:dyDescent="0.3">
      <c r="A10" s="49" t="s">
        <v>227</v>
      </c>
      <c r="B10" s="21" t="s">
        <v>13</v>
      </c>
      <c r="C10" s="77">
        <v>3</v>
      </c>
      <c r="D10" s="8" t="s">
        <v>12</v>
      </c>
      <c r="E10" s="9" t="s">
        <v>230</v>
      </c>
      <c r="F10" s="28" t="s">
        <v>59</v>
      </c>
      <c r="G10" s="9" t="s">
        <v>51</v>
      </c>
      <c r="H10" s="66" t="s">
        <v>58</v>
      </c>
      <c r="I10" s="37"/>
    </row>
    <row r="11" spans="1:19" ht="31.5" customHeight="1" x14ac:dyDescent="0.3">
      <c r="A11" s="50"/>
      <c r="B11" s="22" t="s">
        <v>14</v>
      </c>
      <c r="C11" s="73">
        <v>3</v>
      </c>
      <c r="D11" s="11" t="s">
        <v>12</v>
      </c>
      <c r="E11" s="7" t="s">
        <v>61</v>
      </c>
      <c r="F11" s="7" t="s">
        <v>233</v>
      </c>
      <c r="G11" s="3" t="s">
        <v>43</v>
      </c>
      <c r="H11" s="61" t="s">
        <v>60</v>
      </c>
      <c r="I11" s="38"/>
    </row>
    <row r="12" spans="1:19" ht="31.5" customHeight="1" x14ac:dyDescent="0.3">
      <c r="A12" s="50"/>
      <c r="B12" s="22" t="s">
        <v>15</v>
      </c>
      <c r="C12" s="70">
        <v>4</v>
      </c>
      <c r="D12" s="11" t="s">
        <v>12</v>
      </c>
      <c r="E12" s="7" t="s">
        <v>65</v>
      </c>
      <c r="F12" s="7" t="s">
        <v>68</v>
      </c>
      <c r="G12" s="3" t="s">
        <v>43</v>
      </c>
      <c r="H12" s="62" t="s">
        <v>66</v>
      </c>
      <c r="I12" s="38"/>
    </row>
    <row r="13" spans="1:19" ht="31.5" customHeight="1" x14ac:dyDescent="0.3">
      <c r="A13" s="50"/>
      <c r="B13" s="22" t="s">
        <v>16</v>
      </c>
      <c r="C13" s="70">
        <v>3</v>
      </c>
      <c r="D13" s="11" t="s">
        <v>12</v>
      </c>
      <c r="E13" s="3" t="s">
        <v>56</v>
      </c>
      <c r="F13" s="7" t="s">
        <v>55</v>
      </c>
      <c r="G13" s="3" t="s">
        <v>43</v>
      </c>
      <c r="H13" s="62" t="s">
        <v>57</v>
      </c>
      <c r="I13" s="38"/>
    </row>
    <row r="14" spans="1:19" ht="31.5" customHeight="1" x14ac:dyDescent="0.3">
      <c r="A14" s="50"/>
      <c r="B14" s="22" t="s">
        <v>17</v>
      </c>
      <c r="C14" s="70">
        <v>2</v>
      </c>
      <c r="D14" s="11" t="s">
        <v>12</v>
      </c>
      <c r="E14" s="3" t="s">
        <v>44</v>
      </c>
      <c r="F14" s="3" t="s">
        <v>42</v>
      </c>
      <c r="G14" s="3" t="s">
        <v>43</v>
      </c>
      <c r="H14" s="62" t="s">
        <v>69</v>
      </c>
      <c r="I14" s="38"/>
    </row>
    <row r="15" spans="1:19" ht="31.5" customHeight="1" x14ac:dyDescent="0.3">
      <c r="A15" s="50"/>
      <c r="B15" s="22" t="s">
        <v>18</v>
      </c>
      <c r="C15" s="70">
        <v>2</v>
      </c>
      <c r="D15" s="11" t="s">
        <v>12</v>
      </c>
      <c r="E15" s="3" t="s">
        <v>46</v>
      </c>
      <c r="F15" s="3" t="s">
        <v>47</v>
      </c>
      <c r="G15" s="34" t="str">
        <f>"'그릇된 조각' 100개로 보물지도 구매,
비밀 던전에서 획득"</f>
        <v>'그릇된 조각' 100개로 보물지도 구매,
비밀 던전에서 획득</v>
      </c>
      <c r="H15" s="62" t="s">
        <v>45</v>
      </c>
      <c r="I15" s="38"/>
    </row>
    <row r="16" spans="1:19" ht="31.5" customHeight="1" x14ac:dyDescent="0.3">
      <c r="A16" s="50"/>
      <c r="B16" s="22" t="s">
        <v>19</v>
      </c>
      <c r="C16" s="70">
        <v>3</v>
      </c>
      <c r="D16" s="11" t="s">
        <v>12</v>
      </c>
      <c r="E16" s="7" t="s">
        <v>48</v>
      </c>
      <c r="F16" s="3" t="s">
        <v>49</v>
      </c>
      <c r="G16" s="3" t="s">
        <v>43</v>
      </c>
      <c r="H16" s="62" t="s">
        <v>50</v>
      </c>
      <c r="I16" s="38"/>
    </row>
    <row r="17" spans="1:9" ht="31.5" customHeight="1" x14ac:dyDescent="0.3">
      <c r="A17" s="50"/>
      <c r="B17" s="22" t="s">
        <v>20</v>
      </c>
      <c r="C17" s="73">
        <v>1</v>
      </c>
      <c r="D17" s="11" t="s">
        <v>12</v>
      </c>
      <c r="E17" s="3" t="s">
        <v>70</v>
      </c>
      <c r="F17" s="7" t="s">
        <v>72</v>
      </c>
      <c r="G17" s="3" t="s">
        <v>43</v>
      </c>
      <c r="H17" s="61" t="s">
        <v>71</v>
      </c>
      <c r="I17" s="38"/>
    </row>
    <row r="18" spans="1:9" ht="31.5" customHeight="1" thickBot="1" x14ac:dyDescent="0.35">
      <c r="A18" s="51"/>
      <c r="B18" s="23" t="s">
        <v>21</v>
      </c>
      <c r="C18" s="71">
        <v>3</v>
      </c>
      <c r="D18" s="13" t="s">
        <v>12</v>
      </c>
      <c r="E18" s="5" t="s">
        <v>52</v>
      </c>
      <c r="F18" s="5" t="s">
        <v>54</v>
      </c>
      <c r="G18" s="5" t="s">
        <v>51</v>
      </c>
      <c r="H18" s="67" t="s">
        <v>53</v>
      </c>
      <c r="I18" s="40"/>
    </row>
    <row r="19" spans="1:9" ht="31.5" customHeight="1" x14ac:dyDescent="0.3"/>
  </sheetData>
  <mergeCells count="3">
    <mergeCell ref="A4:A9"/>
    <mergeCell ref="A2:A3"/>
    <mergeCell ref="A10:A18"/>
  </mergeCells>
  <phoneticPr fontId="1" type="noConversion"/>
  <conditionalFormatting sqref="I2:I18">
    <cfRule type="expression" dxfId="0" priority="1">
      <formula>NOT(ISBLANK(I2))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기에나</vt:lpstr>
      <vt:lpstr>프로키온</vt:lpstr>
      <vt:lpstr>시간 및 캘린더 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이세희</dc:creator>
  <cp:lastModifiedBy>이세희</cp:lastModifiedBy>
  <dcterms:created xsi:type="dcterms:W3CDTF">2019-02-05T18:30:12Z</dcterms:created>
  <dcterms:modified xsi:type="dcterms:W3CDTF">2019-02-09T10:38:33Z</dcterms:modified>
</cp:coreProperties>
</file>