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최주연\Desktop\"/>
    </mc:Choice>
  </mc:AlternateContent>
  <bookViews>
    <workbookView xWindow="0" yWindow="0" windowWidth="23040" windowHeight="9048"/>
  </bookViews>
  <sheets>
    <sheet name="일반" sheetId="1" r:id="rId1"/>
    <sheet name="검시타" sheetId="5" r:id="rId2"/>
    <sheet name="창시타" sheetId="6" r:id="rId3"/>
  </sheets>
  <definedNames>
    <definedName name="_xlnm._FilterDatabase" localSheetId="0" hidden="1">일반!$B$21:$B$31</definedName>
    <definedName name="_xlnm.Extract" localSheetId="0">일반!#REF!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G15" i="6" s="1"/>
  <c r="D14" i="6"/>
  <c r="G14" i="6" s="1"/>
  <c r="D3" i="6" s="1"/>
  <c r="D15" i="5"/>
  <c r="G15" i="5" s="1"/>
  <c r="D14" i="5"/>
  <c r="G14" i="5" s="1"/>
  <c r="D3" i="5" s="1"/>
  <c r="F3" i="5" s="1"/>
  <c r="D15" i="1"/>
  <c r="G15" i="1" s="1"/>
  <c r="D14" i="1"/>
  <c r="G14" i="1" s="1"/>
  <c r="D3" i="1" s="1"/>
  <c r="F3" i="6" l="1"/>
  <c r="J5" i="6"/>
  <c r="J5" i="5"/>
  <c r="J5" i="1"/>
  <c r="F3" i="1"/>
</calcChain>
</file>

<file path=xl/sharedStrings.xml><?xml version="1.0" encoding="utf-8"?>
<sst xmlns="http://schemas.openxmlformats.org/spreadsheetml/2006/main" count="90" uniqueCount="30">
  <si>
    <t>공격력</t>
    <phoneticPr fontId="3" type="noConversion"/>
  </si>
  <si>
    <t>추가피해</t>
    <phoneticPr fontId="3" type="noConversion"/>
  </si>
  <si>
    <t>공격력 제한 해제</t>
    <phoneticPr fontId="3" type="noConversion"/>
  </si>
  <si>
    <t>밸런스</t>
    <phoneticPr fontId="3" type="noConversion"/>
  </si>
  <si>
    <t>크리티컬</t>
    <phoneticPr fontId="3" type="noConversion"/>
  </si>
  <si>
    <t>6종</t>
    <phoneticPr fontId="3" type="noConversion"/>
  </si>
  <si>
    <t>듀라한</t>
    <phoneticPr fontId="3" type="noConversion"/>
  </si>
  <si>
    <t>에스 시더</t>
    <phoneticPr fontId="3" type="noConversion"/>
  </si>
  <si>
    <t>아르카나</t>
    <phoneticPr fontId="3" type="noConversion"/>
  </si>
  <si>
    <t>루파키투스</t>
    <phoneticPr fontId="3" type="noConversion"/>
  </si>
  <si>
    <t>클레르</t>
    <phoneticPr fontId="3" type="noConversion"/>
  </si>
  <si>
    <t>엘쿨루스</t>
    <phoneticPr fontId="3" type="noConversion"/>
  </si>
  <si>
    <t>마하</t>
    <phoneticPr fontId="3" type="noConversion"/>
  </si>
  <si>
    <t>아가레스</t>
    <phoneticPr fontId="3" type="noConversion"/>
  </si>
  <si>
    <t>팔라라</t>
    <phoneticPr fontId="3" type="noConversion"/>
  </si>
  <si>
    <t>스페셜 던전</t>
    <phoneticPr fontId="3" type="noConversion"/>
  </si>
  <si>
    <t>공격력 상한</t>
    <phoneticPr fontId="3" type="noConversion"/>
  </si>
  <si>
    <t>플레이어수치</t>
    <phoneticPr fontId="3" type="noConversion"/>
  </si>
  <si>
    <t>이름</t>
    <phoneticPr fontId="3" type="noConversion"/>
  </si>
  <si>
    <t>크리티컬 저항</t>
    <phoneticPr fontId="3" type="noConversion"/>
  </si>
  <si>
    <t>스킬배율</t>
    <phoneticPr fontId="3" type="noConversion"/>
  </si>
  <si>
    <t>평균대미지</t>
    <phoneticPr fontId="3" type="noConversion"/>
  </si>
  <si>
    <t>몬스터수치</t>
    <phoneticPr fontId="3" type="noConversion"/>
  </si>
  <si>
    <t>대상 보스</t>
    <phoneticPr fontId="3" type="noConversion"/>
  </si>
  <si>
    <t>6종</t>
  </si>
  <si>
    <t>방어력</t>
    <phoneticPr fontId="3" type="noConversion"/>
  </si>
  <si>
    <t>크리티컬 저항</t>
    <phoneticPr fontId="3" type="noConversion"/>
  </si>
  <si>
    <t>실수치</t>
    <phoneticPr fontId="3" type="noConversion"/>
  </si>
  <si>
    <t>실 대미지 기대값(크리 포함)</t>
    <phoneticPr fontId="3" type="noConversion"/>
  </si>
  <si>
    <t>배율 전 대미지(크리 미포함)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</si>
</sst>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3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2" borderId="1" xfId="1" applyFill="1">
      <alignment vertical="center"/>
    </xf>
    <xf numFmtId="0" fontId="1" fillId="0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5" borderId="2" xfId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요약" xfId="1" builtinId="2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workbookViewId="0">
      <selection activeCell="C3" sqref="C3"/>
    </sheetView>
  </sheetViews>
  <sheetFormatPr defaultRowHeight="17.399999999999999"/>
  <cols>
    <col min="2" max="2" width="16.5" bestFit="1" customWidth="1"/>
    <col min="3" max="3" width="13" bestFit="1" customWidth="1"/>
    <col min="4" max="4" width="13.09765625" customWidth="1"/>
    <col min="5" max="5" width="14" customWidth="1"/>
    <col min="7" max="7" width="20" customWidth="1"/>
    <col min="10" max="10" width="11" bestFit="1" customWidth="1"/>
  </cols>
  <sheetData>
    <row r="2" spans="2:15">
      <c r="B2" s="1"/>
      <c r="C2" s="1" t="s">
        <v>17</v>
      </c>
      <c r="D2" s="7" t="s">
        <v>29</v>
      </c>
      <c r="E2" s="7"/>
      <c r="F2" s="7" t="s">
        <v>28</v>
      </c>
      <c r="G2" s="7"/>
    </row>
    <row r="3" spans="2:15">
      <c r="B3" s="2" t="s">
        <v>23</v>
      </c>
      <c r="C3" s="9" t="s">
        <v>24</v>
      </c>
      <c r="D3" s="6">
        <f>((G14+900+C6)+((G14+C6)/(G14+900))*6.25*C5)*(((C7+102)/2)/100)</f>
        <v>26837.252293577978</v>
      </c>
      <c r="E3" s="6"/>
      <c r="F3" s="6">
        <f>D3*((1.95*G15)/100+(1*100-G15)/100)</f>
        <v>36525.500371559625</v>
      </c>
      <c r="G3" s="6"/>
    </row>
    <row r="4" spans="2:15" ht="18" thickBot="1">
      <c r="B4" s="2" t="s">
        <v>0</v>
      </c>
      <c r="C4" s="3">
        <v>26000</v>
      </c>
      <c r="D4" s="6"/>
      <c r="E4" s="6"/>
      <c r="F4" s="6"/>
      <c r="G4" s="6"/>
      <c r="I4" s="5" t="s">
        <v>20</v>
      </c>
      <c r="J4" s="5" t="s">
        <v>21</v>
      </c>
    </row>
    <row r="5" spans="2:15" ht="18.600000000000001" thickTop="1" thickBot="1">
      <c r="B5" s="2" t="s">
        <v>1</v>
      </c>
      <c r="C5" s="3">
        <v>3000</v>
      </c>
      <c r="D5" s="6"/>
      <c r="E5" s="6"/>
      <c r="F5" s="6"/>
      <c r="G5" s="6"/>
      <c r="I5" s="5"/>
      <c r="J5" s="5">
        <f>I5*D3</f>
        <v>0</v>
      </c>
    </row>
    <row r="6" spans="2:15" ht="18" thickTop="1">
      <c r="B6" s="2" t="s">
        <v>2</v>
      </c>
      <c r="C6" s="3">
        <v>0</v>
      </c>
      <c r="D6" s="6"/>
      <c r="E6" s="6"/>
      <c r="F6" s="6"/>
      <c r="G6" s="6"/>
    </row>
    <row r="7" spans="2:15">
      <c r="B7" s="2" t="s">
        <v>3</v>
      </c>
      <c r="C7" s="3">
        <v>89</v>
      </c>
      <c r="D7" s="6"/>
      <c r="E7" s="6"/>
      <c r="F7" s="6"/>
      <c r="G7" s="6"/>
    </row>
    <row r="8" spans="2:15">
      <c r="B8" s="2" t="s">
        <v>4</v>
      </c>
      <c r="C8" s="3">
        <v>118</v>
      </c>
      <c r="D8" s="6"/>
      <c r="E8" s="6"/>
      <c r="F8" s="6"/>
      <c r="G8" s="6"/>
    </row>
    <row r="13" spans="2:15">
      <c r="B13" s="10"/>
      <c r="C13" s="10"/>
      <c r="D13" s="10" t="s">
        <v>22</v>
      </c>
      <c r="E13" s="10"/>
      <c r="F13" s="10" t="s">
        <v>27</v>
      </c>
      <c r="G13" s="10"/>
      <c r="H13" s="10"/>
    </row>
    <row r="14" spans="2:15">
      <c r="B14" s="10"/>
      <c r="C14" s="10" t="s">
        <v>25</v>
      </c>
      <c r="D14" s="10">
        <f>VLOOKUP(C3,B20:D31,2,FALSE)</f>
        <v>23000</v>
      </c>
      <c r="E14" s="10"/>
      <c r="F14" s="10"/>
      <c r="G14" s="10">
        <f>MAX(MIN(10000,C4-(D14-10000)),0)</f>
        <v>10000</v>
      </c>
      <c r="H14" s="10"/>
    </row>
    <row r="15" spans="2:15">
      <c r="B15" s="4"/>
      <c r="C15" s="4" t="s">
        <v>26</v>
      </c>
      <c r="D15" s="4">
        <f>VLOOKUP(C3,B20:D31,3,FALSE)</f>
        <v>80</v>
      </c>
      <c r="E15" s="4"/>
      <c r="F15" s="4"/>
      <c r="G15" s="4">
        <f>MAX(MIN(50,C8-D15),3)</f>
        <v>38</v>
      </c>
      <c r="H15" s="4"/>
      <c r="I15" s="8"/>
      <c r="J15" s="8"/>
      <c r="K15" s="8"/>
      <c r="L15" s="8"/>
      <c r="M15" s="8"/>
      <c r="N15" s="8"/>
      <c r="O15" s="8"/>
    </row>
    <row r="16" spans="2:15"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</row>
    <row r="17" spans="2:15"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</row>
    <row r="18" spans="2:15"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</row>
    <row r="19" spans="2:15">
      <c r="B19" s="4"/>
      <c r="C19" s="4"/>
      <c r="D19" s="4"/>
      <c r="E19" s="4"/>
      <c r="F19" s="4"/>
      <c r="G19" s="4"/>
      <c r="H19" s="4"/>
      <c r="I19" s="8"/>
      <c r="J19" s="8"/>
      <c r="K19" s="8"/>
      <c r="L19" s="8"/>
      <c r="M19" s="8"/>
      <c r="N19" s="8"/>
      <c r="O19" s="8"/>
    </row>
    <row r="20" spans="2:15">
      <c r="B20" s="11" t="s">
        <v>18</v>
      </c>
      <c r="C20" s="11" t="s">
        <v>16</v>
      </c>
      <c r="D20" s="11" t="s">
        <v>19</v>
      </c>
      <c r="E20" s="4"/>
      <c r="F20" s="4"/>
      <c r="G20" s="4"/>
      <c r="H20" s="4"/>
      <c r="I20" s="8"/>
      <c r="J20" s="8"/>
      <c r="K20" s="8"/>
      <c r="L20" s="8"/>
      <c r="M20" s="8"/>
      <c r="N20" s="8"/>
      <c r="O20" s="8"/>
    </row>
    <row r="21" spans="2:15">
      <c r="B21" s="4" t="s">
        <v>5</v>
      </c>
      <c r="C21" s="4">
        <v>23000</v>
      </c>
      <c r="D21" s="4">
        <v>80</v>
      </c>
      <c r="E21" s="4"/>
      <c r="F21" s="4"/>
      <c r="G21" s="4"/>
      <c r="H21" s="4"/>
      <c r="I21" s="8"/>
      <c r="J21" s="8"/>
      <c r="K21" s="8"/>
      <c r="L21" s="8"/>
      <c r="M21" s="8"/>
      <c r="N21" s="8"/>
      <c r="O21" s="8"/>
    </row>
    <row r="22" spans="2:15">
      <c r="B22" s="4" t="s">
        <v>6</v>
      </c>
      <c r="C22" s="4">
        <v>28500</v>
      </c>
      <c r="D22" s="4">
        <v>105</v>
      </c>
      <c r="E22" s="4"/>
      <c r="F22" s="4"/>
      <c r="G22" s="4"/>
      <c r="H22" s="4"/>
      <c r="I22" s="8"/>
      <c r="J22" s="8"/>
      <c r="K22" s="8"/>
      <c r="L22" s="8"/>
      <c r="M22" s="8"/>
      <c r="N22" s="8"/>
      <c r="O22" s="8"/>
    </row>
    <row r="23" spans="2:15">
      <c r="B23" s="4" t="s">
        <v>7</v>
      </c>
      <c r="C23" s="4">
        <v>30500</v>
      </c>
      <c r="D23" s="4">
        <v>105</v>
      </c>
      <c r="E23" s="4"/>
      <c r="F23" s="4"/>
      <c r="G23" s="4"/>
      <c r="H23" s="4"/>
      <c r="I23" s="8"/>
      <c r="J23" s="8"/>
      <c r="K23" s="8"/>
      <c r="L23" s="8"/>
      <c r="M23" s="8"/>
      <c r="N23" s="8"/>
      <c r="O23" s="8"/>
    </row>
    <row r="24" spans="2:15">
      <c r="B24" s="4" t="s">
        <v>8</v>
      </c>
      <c r="C24" s="4">
        <v>30500</v>
      </c>
      <c r="D24" s="4">
        <v>108</v>
      </c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</row>
    <row r="25" spans="2:15">
      <c r="B25" s="4" t="s">
        <v>9</v>
      </c>
      <c r="C25" s="4">
        <v>31300</v>
      </c>
      <c r="D25" s="4">
        <v>114</v>
      </c>
      <c r="E25" s="4"/>
      <c r="F25" s="4"/>
      <c r="G25" s="4"/>
      <c r="H25" s="4"/>
      <c r="I25" s="8"/>
      <c r="J25" s="8"/>
      <c r="K25" s="8"/>
      <c r="L25" s="8"/>
      <c r="M25" s="8"/>
      <c r="N25" s="8"/>
      <c r="O25" s="8"/>
    </row>
    <row r="26" spans="2:15">
      <c r="B26" s="4" t="s">
        <v>10</v>
      </c>
      <c r="C26" s="4">
        <v>34000</v>
      </c>
      <c r="D26" s="4">
        <v>125</v>
      </c>
      <c r="E26" s="4"/>
      <c r="F26" s="4"/>
      <c r="G26" s="4"/>
      <c r="H26" s="4"/>
      <c r="I26" s="8"/>
      <c r="J26" s="8"/>
      <c r="K26" s="8"/>
      <c r="L26" s="8"/>
      <c r="M26" s="8"/>
      <c r="N26" s="8"/>
      <c r="O26" s="8"/>
    </row>
    <row r="27" spans="2:15">
      <c r="B27" s="4" t="s">
        <v>11</v>
      </c>
      <c r="C27" s="4">
        <v>36000</v>
      </c>
      <c r="D27" s="4">
        <v>127</v>
      </c>
      <c r="E27" s="4"/>
      <c r="F27" s="4"/>
      <c r="G27" s="4"/>
      <c r="H27" s="4"/>
      <c r="I27" s="8"/>
      <c r="J27" s="8"/>
      <c r="K27" s="8"/>
      <c r="L27" s="8"/>
      <c r="M27" s="8"/>
      <c r="N27" s="8"/>
      <c r="O27" s="8"/>
    </row>
    <row r="28" spans="2:15">
      <c r="B28" s="4" t="s">
        <v>12</v>
      </c>
      <c r="C28" s="4">
        <v>37000</v>
      </c>
      <c r="D28" s="4">
        <v>130</v>
      </c>
      <c r="E28" s="4"/>
      <c r="F28" s="4"/>
      <c r="G28" s="4"/>
      <c r="H28" s="4"/>
      <c r="I28" s="8"/>
      <c r="J28" s="8"/>
      <c r="K28" s="8"/>
      <c r="L28" s="8"/>
      <c r="M28" s="8"/>
      <c r="N28" s="8"/>
      <c r="O28" s="8"/>
    </row>
    <row r="29" spans="2:15">
      <c r="B29" s="4" t="s">
        <v>13</v>
      </c>
      <c r="C29" s="4">
        <v>38000</v>
      </c>
      <c r="D29" s="4">
        <v>131</v>
      </c>
      <c r="E29" s="4"/>
      <c r="F29" s="4"/>
      <c r="G29" s="4"/>
      <c r="H29" s="4"/>
      <c r="I29" s="8"/>
      <c r="J29" s="8"/>
      <c r="K29" s="8"/>
      <c r="L29" s="8"/>
      <c r="M29" s="8"/>
      <c r="N29" s="8"/>
      <c r="O29" s="8"/>
    </row>
    <row r="30" spans="2:15">
      <c r="B30" s="4" t="s">
        <v>14</v>
      </c>
      <c r="C30" s="4">
        <v>38500</v>
      </c>
      <c r="D30" s="4">
        <v>132</v>
      </c>
      <c r="E30" s="4"/>
      <c r="F30" s="4"/>
      <c r="G30" s="4"/>
      <c r="H30" s="4"/>
      <c r="I30" s="8"/>
      <c r="J30" s="8"/>
      <c r="K30" s="8"/>
      <c r="L30" s="8"/>
      <c r="M30" s="8"/>
      <c r="N30" s="8"/>
      <c r="O30" s="8"/>
    </row>
    <row r="31" spans="2:15">
      <c r="B31" s="4" t="s">
        <v>15</v>
      </c>
      <c r="C31" s="4">
        <v>36000</v>
      </c>
      <c r="D31" s="4">
        <v>127</v>
      </c>
      <c r="E31" s="4"/>
      <c r="F31" s="4"/>
      <c r="G31" s="4"/>
      <c r="H31" s="4"/>
      <c r="I31" s="8"/>
      <c r="J31" s="8"/>
      <c r="K31" s="8"/>
      <c r="L31" s="8"/>
      <c r="M31" s="8"/>
      <c r="N31" s="8"/>
      <c r="O31" s="8"/>
    </row>
    <row r="32" spans="2:15">
      <c r="B32" s="10"/>
      <c r="C32" s="10"/>
      <c r="D32" s="10"/>
      <c r="E32" s="10"/>
      <c r="F32" s="10"/>
      <c r="G32" s="10"/>
      <c r="H32" s="10"/>
    </row>
  </sheetData>
  <dataConsolidate/>
  <mergeCells count="4">
    <mergeCell ref="F3:G8"/>
    <mergeCell ref="F2:G2"/>
    <mergeCell ref="D3:E8"/>
    <mergeCell ref="D2:E2"/>
  </mergeCells>
  <phoneticPr fontId="3" type="noConversion"/>
  <dataValidations count="1">
    <dataValidation type="list" allowBlank="1" showInputMessage="1" showErrorMessage="1" sqref="C3">
      <formula1>$B$21:$B$31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opLeftCell="A9" workbookViewId="0">
      <selection activeCell="B13" sqref="B13:H31"/>
    </sheetView>
  </sheetViews>
  <sheetFormatPr defaultRowHeight="17.399999999999999"/>
  <cols>
    <col min="2" max="2" width="16.5" bestFit="1" customWidth="1"/>
    <col min="3" max="3" width="13" bestFit="1" customWidth="1"/>
    <col min="4" max="4" width="13.09765625" customWidth="1"/>
    <col min="5" max="5" width="14" customWidth="1"/>
    <col min="7" max="7" width="20" customWidth="1"/>
    <col min="10" max="10" width="11" bestFit="1" customWidth="1"/>
  </cols>
  <sheetData>
    <row r="2" spans="2:15">
      <c r="B2" s="1"/>
      <c r="C2" s="1" t="s">
        <v>17</v>
      </c>
      <c r="D2" s="7" t="s">
        <v>29</v>
      </c>
      <c r="E2" s="7"/>
      <c r="F2" s="7" t="s">
        <v>28</v>
      </c>
      <c r="G2" s="7"/>
    </row>
    <row r="3" spans="2:15">
      <c r="B3" s="2" t="s">
        <v>23</v>
      </c>
      <c r="C3" s="9" t="s">
        <v>24</v>
      </c>
      <c r="D3" s="6">
        <f>((G14+900+C6)+((G14+C6)/(G14+900))*6.25*C5)*(((C7+102)/2)/100)</f>
        <v>26837.252293577978</v>
      </c>
      <c r="E3" s="6"/>
      <c r="F3" s="6">
        <f>D3*((2.25*G15)/100+(1*100-G15)/100)</f>
        <v>44616.931938073387</v>
      </c>
      <c r="G3" s="6"/>
    </row>
    <row r="4" spans="2:15" ht="18" thickBot="1">
      <c r="B4" s="2" t="s">
        <v>0</v>
      </c>
      <c r="C4" s="3">
        <v>26000</v>
      </c>
      <c r="D4" s="6"/>
      <c r="E4" s="6"/>
      <c r="F4" s="6"/>
      <c r="G4" s="6"/>
      <c r="I4" s="5" t="s">
        <v>20</v>
      </c>
      <c r="J4" s="5" t="s">
        <v>21</v>
      </c>
    </row>
    <row r="5" spans="2:15" ht="18.600000000000001" thickTop="1" thickBot="1">
      <c r="B5" s="2" t="s">
        <v>1</v>
      </c>
      <c r="C5" s="3">
        <v>3000</v>
      </c>
      <c r="D5" s="6"/>
      <c r="E5" s="6"/>
      <c r="F5" s="6"/>
      <c r="G5" s="6"/>
      <c r="I5" s="5"/>
      <c r="J5" s="5">
        <f>I5*D3</f>
        <v>0</v>
      </c>
    </row>
    <row r="6" spans="2:15" ht="18" thickTop="1">
      <c r="B6" s="2" t="s">
        <v>2</v>
      </c>
      <c r="C6" s="3">
        <v>0</v>
      </c>
      <c r="D6" s="6"/>
      <c r="E6" s="6"/>
      <c r="F6" s="6"/>
      <c r="G6" s="6"/>
    </row>
    <row r="7" spans="2:15">
      <c r="B7" s="2" t="s">
        <v>3</v>
      </c>
      <c r="C7" s="3">
        <v>89</v>
      </c>
      <c r="D7" s="6"/>
      <c r="E7" s="6"/>
      <c r="F7" s="6"/>
      <c r="G7" s="6"/>
    </row>
    <row r="8" spans="2:15">
      <c r="B8" s="2" t="s">
        <v>4</v>
      </c>
      <c r="C8" s="3">
        <v>118</v>
      </c>
      <c r="D8" s="6"/>
      <c r="E8" s="6"/>
      <c r="F8" s="6"/>
      <c r="G8" s="6"/>
    </row>
    <row r="13" spans="2:15">
      <c r="B13" s="10"/>
      <c r="C13" s="10"/>
      <c r="D13" s="10" t="s">
        <v>22</v>
      </c>
      <c r="E13" s="10"/>
      <c r="F13" s="10" t="s">
        <v>27</v>
      </c>
      <c r="G13" s="10"/>
      <c r="H13" s="10"/>
    </row>
    <row r="14" spans="2:15">
      <c r="B14" s="10"/>
      <c r="C14" s="10" t="s">
        <v>25</v>
      </c>
      <c r="D14" s="10">
        <f>VLOOKUP(C3,B20:D31,2,FALSE)</f>
        <v>23000</v>
      </c>
      <c r="E14" s="10"/>
      <c r="F14" s="10"/>
      <c r="G14" s="10">
        <f>MAX(MIN(10000,C4-(D14-10000)),0)</f>
        <v>10000</v>
      </c>
      <c r="H14" s="10"/>
    </row>
    <row r="15" spans="2:15">
      <c r="B15" s="4"/>
      <c r="C15" s="4" t="s">
        <v>26</v>
      </c>
      <c r="D15" s="4">
        <f>VLOOKUP(C3,B20:D31,3,FALSE)</f>
        <v>80</v>
      </c>
      <c r="E15" s="4"/>
      <c r="F15" s="4"/>
      <c r="G15" s="4">
        <f>MAX(MIN(65,C8-D15+15),3)</f>
        <v>53</v>
      </c>
      <c r="H15" s="4"/>
      <c r="I15" s="8"/>
      <c r="J15" s="8"/>
      <c r="K15" s="8"/>
      <c r="L15" s="8"/>
      <c r="M15" s="8"/>
      <c r="N15" s="8"/>
      <c r="O15" s="8"/>
    </row>
    <row r="16" spans="2:15"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</row>
    <row r="17" spans="2:15"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</row>
    <row r="18" spans="2:15"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</row>
    <row r="19" spans="2:15">
      <c r="B19" s="4"/>
      <c r="C19" s="4"/>
      <c r="D19" s="4"/>
      <c r="E19" s="4"/>
      <c r="F19" s="4"/>
      <c r="G19" s="4"/>
      <c r="H19" s="4"/>
      <c r="I19" s="8"/>
      <c r="J19" s="8"/>
      <c r="K19" s="8"/>
      <c r="L19" s="8"/>
      <c r="M19" s="8"/>
      <c r="N19" s="8"/>
      <c r="O19" s="8"/>
    </row>
    <row r="20" spans="2:15">
      <c r="B20" s="11" t="s">
        <v>18</v>
      </c>
      <c r="C20" s="11" t="s">
        <v>16</v>
      </c>
      <c r="D20" s="11" t="s">
        <v>19</v>
      </c>
      <c r="E20" s="4"/>
      <c r="F20" s="4"/>
      <c r="G20" s="4"/>
      <c r="H20" s="4"/>
      <c r="I20" s="8"/>
      <c r="J20" s="8"/>
      <c r="K20" s="8"/>
      <c r="L20" s="8"/>
      <c r="M20" s="8"/>
      <c r="N20" s="8"/>
      <c r="O20" s="8"/>
    </row>
    <row r="21" spans="2:15">
      <c r="B21" s="4" t="s">
        <v>5</v>
      </c>
      <c r="C21" s="4">
        <v>23000</v>
      </c>
      <c r="D21" s="4">
        <v>80</v>
      </c>
      <c r="E21" s="4"/>
      <c r="F21" s="4"/>
      <c r="G21" s="4"/>
      <c r="H21" s="4"/>
      <c r="I21" s="8"/>
      <c r="J21" s="8"/>
      <c r="K21" s="8"/>
      <c r="L21" s="8"/>
      <c r="M21" s="8"/>
      <c r="N21" s="8"/>
      <c r="O21" s="8"/>
    </row>
    <row r="22" spans="2:15">
      <c r="B22" s="4" t="s">
        <v>6</v>
      </c>
      <c r="C22" s="4">
        <v>28500</v>
      </c>
      <c r="D22" s="4">
        <v>105</v>
      </c>
      <c r="E22" s="4"/>
      <c r="F22" s="4"/>
      <c r="G22" s="4"/>
      <c r="H22" s="4"/>
      <c r="I22" s="8"/>
      <c r="J22" s="8"/>
      <c r="K22" s="8"/>
      <c r="L22" s="8"/>
      <c r="M22" s="8"/>
      <c r="N22" s="8"/>
      <c r="O22" s="8"/>
    </row>
    <row r="23" spans="2:15">
      <c r="B23" s="4" t="s">
        <v>7</v>
      </c>
      <c r="C23" s="4">
        <v>30500</v>
      </c>
      <c r="D23" s="4">
        <v>105</v>
      </c>
      <c r="E23" s="4"/>
      <c r="F23" s="4"/>
      <c r="G23" s="4"/>
      <c r="H23" s="4"/>
      <c r="I23" s="8"/>
      <c r="J23" s="8"/>
      <c r="K23" s="8"/>
      <c r="L23" s="8"/>
      <c r="M23" s="8"/>
      <c r="N23" s="8"/>
      <c r="O23" s="8"/>
    </row>
    <row r="24" spans="2:15">
      <c r="B24" s="4" t="s">
        <v>8</v>
      </c>
      <c r="C24" s="4">
        <v>30500</v>
      </c>
      <c r="D24" s="4">
        <v>108</v>
      </c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</row>
    <row r="25" spans="2:15">
      <c r="B25" s="4" t="s">
        <v>9</v>
      </c>
      <c r="C25" s="4">
        <v>31300</v>
      </c>
      <c r="D25" s="4">
        <v>114</v>
      </c>
      <c r="E25" s="4"/>
      <c r="F25" s="4"/>
      <c r="G25" s="4"/>
      <c r="H25" s="4"/>
      <c r="I25" s="8"/>
      <c r="J25" s="8"/>
      <c r="K25" s="8"/>
      <c r="L25" s="8"/>
      <c r="M25" s="8"/>
      <c r="N25" s="8"/>
      <c r="O25" s="8"/>
    </row>
    <row r="26" spans="2:15">
      <c r="B26" s="4" t="s">
        <v>10</v>
      </c>
      <c r="C26" s="4">
        <v>34000</v>
      </c>
      <c r="D26" s="4">
        <v>125</v>
      </c>
      <c r="E26" s="4"/>
      <c r="F26" s="4"/>
      <c r="G26" s="4"/>
      <c r="H26" s="4"/>
      <c r="I26" s="8"/>
      <c r="J26" s="8"/>
      <c r="K26" s="8"/>
      <c r="L26" s="8"/>
      <c r="M26" s="8"/>
      <c r="N26" s="8"/>
      <c r="O26" s="8"/>
    </row>
    <row r="27" spans="2:15">
      <c r="B27" s="4" t="s">
        <v>11</v>
      </c>
      <c r="C27" s="4">
        <v>36000</v>
      </c>
      <c r="D27" s="4">
        <v>127</v>
      </c>
      <c r="E27" s="4"/>
      <c r="F27" s="4"/>
      <c r="G27" s="4"/>
      <c r="H27" s="4"/>
      <c r="I27" s="8"/>
      <c r="J27" s="8"/>
      <c r="K27" s="8"/>
      <c r="L27" s="8"/>
      <c r="M27" s="8"/>
      <c r="N27" s="8"/>
      <c r="O27" s="8"/>
    </row>
    <row r="28" spans="2:15">
      <c r="B28" s="4" t="s">
        <v>12</v>
      </c>
      <c r="C28" s="4">
        <v>37000</v>
      </c>
      <c r="D28" s="4">
        <v>130</v>
      </c>
      <c r="E28" s="4"/>
      <c r="F28" s="4"/>
      <c r="G28" s="4"/>
      <c r="H28" s="4"/>
      <c r="I28" s="8"/>
      <c r="J28" s="8"/>
      <c r="K28" s="8"/>
      <c r="L28" s="8"/>
      <c r="M28" s="8"/>
      <c r="N28" s="8"/>
      <c r="O28" s="8"/>
    </row>
    <row r="29" spans="2:15">
      <c r="B29" s="4" t="s">
        <v>13</v>
      </c>
      <c r="C29" s="4">
        <v>38000</v>
      </c>
      <c r="D29" s="4">
        <v>131</v>
      </c>
      <c r="E29" s="4"/>
      <c r="F29" s="4"/>
      <c r="G29" s="4"/>
      <c r="H29" s="4"/>
      <c r="I29" s="8"/>
      <c r="J29" s="8"/>
      <c r="K29" s="8"/>
      <c r="L29" s="8"/>
      <c r="M29" s="8"/>
      <c r="N29" s="8"/>
      <c r="O29" s="8"/>
    </row>
    <row r="30" spans="2:15">
      <c r="B30" s="4" t="s">
        <v>14</v>
      </c>
      <c r="C30" s="4">
        <v>38500</v>
      </c>
      <c r="D30" s="4">
        <v>132</v>
      </c>
      <c r="E30" s="4"/>
      <c r="F30" s="4"/>
      <c r="G30" s="4"/>
      <c r="H30" s="4"/>
      <c r="I30" s="8"/>
      <c r="J30" s="8"/>
      <c r="K30" s="8"/>
      <c r="L30" s="8"/>
      <c r="M30" s="8"/>
      <c r="N30" s="8"/>
      <c r="O30" s="8"/>
    </row>
    <row r="31" spans="2:15">
      <c r="B31" s="4" t="s">
        <v>15</v>
      </c>
      <c r="C31" s="4">
        <v>36000</v>
      </c>
      <c r="D31" s="4">
        <v>127</v>
      </c>
      <c r="E31" s="4"/>
      <c r="F31" s="4"/>
      <c r="G31" s="4"/>
      <c r="H31" s="4"/>
      <c r="I31" s="8"/>
      <c r="J31" s="8"/>
      <c r="K31" s="8"/>
      <c r="L31" s="8"/>
      <c r="M31" s="8"/>
      <c r="N31" s="8"/>
      <c r="O31" s="8"/>
    </row>
  </sheetData>
  <mergeCells count="4">
    <mergeCell ref="D2:E2"/>
    <mergeCell ref="F2:G2"/>
    <mergeCell ref="D3:E8"/>
    <mergeCell ref="F3:G8"/>
  </mergeCells>
  <phoneticPr fontId="3" type="noConversion"/>
  <dataValidations count="1">
    <dataValidation type="list" allowBlank="1" showInputMessage="1" showErrorMessage="1" sqref="C3">
      <formula1>$B$21:$B$31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opLeftCell="A9" workbookViewId="0">
      <selection activeCell="B13" sqref="B13:H31"/>
    </sheetView>
  </sheetViews>
  <sheetFormatPr defaultRowHeight="17.399999999999999"/>
  <cols>
    <col min="2" max="2" width="16.5" bestFit="1" customWidth="1"/>
    <col min="3" max="3" width="13" bestFit="1" customWidth="1"/>
    <col min="4" max="4" width="13.09765625" customWidth="1"/>
    <col min="5" max="5" width="14" customWidth="1"/>
    <col min="7" max="7" width="20" customWidth="1"/>
    <col min="10" max="10" width="11" bestFit="1" customWidth="1"/>
  </cols>
  <sheetData>
    <row r="2" spans="2:15">
      <c r="B2" s="1"/>
      <c r="C2" s="1" t="s">
        <v>17</v>
      </c>
      <c r="D2" s="7" t="s">
        <v>29</v>
      </c>
      <c r="E2" s="7"/>
      <c r="F2" s="7" t="s">
        <v>28</v>
      </c>
      <c r="G2" s="7"/>
    </row>
    <row r="3" spans="2:15">
      <c r="B3" s="2" t="s">
        <v>23</v>
      </c>
      <c r="C3" s="9" t="s">
        <v>24</v>
      </c>
      <c r="D3" s="6">
        <f>((G14+900+C6)+((G14+C6)/(G14+900))*6.25*C5)*(((C7+102)/2)/100)</f>
        <v>26837.252293577978</v>
      </c>
      <c r="E3" s="6"/>
      <c r="F3" s="6">
        <f>D3*((1.95*G15)/100+(1*100-G15)/100)</f>
        <v>42134.48610091742</v>
      </c>
      <c r="G3" s="6"/>
    </row>
    <row r="4" spans="2:15" ht="18" thickBot="1">
      <c r="B4" s="2" t="s">
        <v>0</v>
      </c>
      <c r="C4" s="3">
        <v>26000</v>
      </c>
      <c r="D4" s="6"/>
      <c r="E4" s="6"/>
      <c r="F4" s="6"/>
      <c r="G4" s="6"/>
      <c r="I4" s="5" t="s">
        <v>20</v>
      </c>
      <c r="J4" s="5" t="s">
        <v>21</v>
      </c>
    </row>
    <row r="5" spans="2:15" ht="18.600000000000001" thickTop="1" thickBot="1">
      <c r="B5" s="2" t="s">
        <v>1</v>
      </c>
      <c r="C5" s="3">
        <v>3000</v>
      </c>
      <c r="D5" s="6"/>
      <c r="E5" s="6"/>
      <c r="F5" s="6"/>
      <c r="G5" s="6"/>
      <c r="I5" s="5"/>
      <c r="J5" s="5">
        <f>I5*D3</f>
        <v>0</v>
      </c>
    </row>
    <row r="6" spans="2:15" ht="18" thickTop="1">
      <c r="B6" s="2" t="s">
        <v>2</v>
      </c>
      <c r="C6" s="3">
        <v>0</v>
      </c>
      <c r="D6" s="6"/>
      <c r="E6" s="6"/>
      <c r="F6" s="6"/>
      <c r="G6" s="6"/>
    </row>
    <row r="7" spans="2:15">
      <c r="B7" s="2" t="s">
        <v>3</v>
      </c>
      <c r="C7" s="3">
        <v>89</v>
      </c>
      <c r="D7" s="6"/>
      <c r="E7" s="6"/>
      <c r="F7" s="6"/>
      <c r="G7" s="6"/>
    </row>
    <row r="8" spans="2:15">
      <c r="B8" s="2" t="s">
        <v>4</v>
      </c>
      <c r="C8" s="3">
        <v>118</v>
      </c>
      <c r="D8" s="6"/>
      <c r="E8" s="6"/>
      <c r="F8" s="6"/>
      <c r="G8" s="6"/>
    </row>
    <row r="13" spans="2:15">
      <c r="B13" s="10"/>
      <c r="C13" s="10"/>
      <c r="D13" s="10" t="s">
        <v>22</v>
      </c>
      <c r="E13" s="10"/>
      <c r="F13" s="10" t="s">
        <v>27</v>
      </c>
      <c r="G13" s="10"/>
      <c r="H13" s="10"/>
    </row>
    <row r="14" spans="2:15">
      <c r="B14" s="10"/>
      <c r="C14" s="10" t="s">
        <v>25</v>
      </c>
      <c r="D14" s="10">
        <f>VLOOKUP(C3,B20:D31,2,FALSE)</f>
        <v>23000</v>
      </c>
      <c r="E14" s="10"/>
      <c r="F14" s="10"/>
      <c r="G14" s="10">
        <f>MAX(MIN(10000,C4-(D14-10000)),0)</f>
        <v>10000</v>
      </c>
      <c r="H14" s="10"/>
    </row>
    <row r="15" spans="2:15">
      <c r="B15" s="4"/>
      <c r="C15" s="4" t="s">
        <v>26</v>
      </c>
      <c r="D15" s="4">
        <f>VLOOKUP(C3,B20:D31,3,FALSE)</f>
        <v>80</v>
      </c>
      <c r="E15" s="4"/>
      <c r="F15" s="4"/>
      <c r="G15" s="4">
        <f>MAX(MIN(65,C8-D15+22),3)</f>
        <v>60</v>
      </c>
      <c r="H15" s="4"/>
      <c r="I15" s="8"/>
      <c r="J15" s="8"/>
      <c r="K15" s="8"/>
      <c r="L15" s="8"/>
      <c r="M15" s="8"/>
      <c r="N15" s="8"/>
      <c r="O15" s="8"/>
    </row>
    <row r="16" spans="2:15"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</row>
    <row r="17" spans="2:15"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</row>
    <row r="18" spans="2:15"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</row>
    <row r="19" spans="2:15">
      <c r="B19" s="4"/>
      <c r="C19" s="4"/>
      <c r="D19" s="4"/>
      <c r="E19" s="4"/>
      <c r="F19" s="4"/>
      <c r="G19" s="4"/>
      <c r="H19" s="4"/>
      <c r="I19" s="8"/>
      <c r="J19" s="8"/>
      <c r="K19" s="8"/>
      <c r="L19" s="8"/>
      <c r="M19" s="8"/>
      <c r="N19" s="8"/>
      <c r="O19" s="8"/>
    </row>
    <row r="20" spans="2:15">
      <c r="B20" s="11" t="s">
        <v>18</v>
      </c>
      <c r="C20" s="11" t="s">
        <v>16</v>
      </c>
      <c r="D20" s="11" t="s">
        <v>19</v>
      </c>
      <c r="E20" s="4"/>
      <c r="F20" s="4"/>
      <c r="G20" s="4"/>
      <c r="H20" s="4"/>
      <c r="I20" s="8"/>
      <c r="J20" s="8"/>
      <c r="K20" s="8"/>
      <c r="L20" s="8"/>
      <c r="M20" s="8"/>
      <c r="N20" s="8"/>
      <c r="O20" s="8"/>
    </row>
    <row r="21" spans="2:15">
      <c r="B21" s="4" t="s">
        <v>5</v>
      </c>
      <c r="C21" s="4">
        <v>23000</v>
      </c>
      <c r="D21" s="4">
        <v>80</v>
      </c>
      <c r="E21" s="4"/>
      <c r="F21" s="4"/>
      <c r="G21" s="4"/>
      <c r="H21" s="4"/>
      <c r="I21" s="8"/>
      <c r="J21" s="8"/>
      <c r="K21" s="8"/>
      <c r="L21" s="8"/>
      <c r="M21" s="8"/>
      <c r="N21" s="8"/>
      <c r="O21" s="8"/>
    </row>
    <row r="22" spans="2:15">
      <c r="B22" s="4" t="s">
        <v>6</v>
      </c>
      <c r="C22" s="4">
        <v>28500</v>
      </c>
      <c r="D22" s="4">
        <v>105</v>
      </c>
      <c r="E22" s="4"/>
      <c r="F22" s="4"/>
      <c r="G22" s="4"/>
      <c r="H22" s="4"/>
      <c r="I22" s="8"/>
      <c r="J22" s="8"/>
      <c r="K22" s="8"/>
      <c r="L22" s="8"/>
      <c r="M22" s="8"/>
      <c r="N22" s="8"/>
      <c r="O22" s="8"/>
    </row>
    <row r="23" spans="2:15">
      <c r="B23" s="4" t="s">
        <v>7</v>
      </c>
      <c r="C23" s="4">
        <v>30500</v>
      </c>
      <c r="D23" s="4">
        <v>105</v>
      </c>
      <c r="E23" s="4"/>
      <c r="F23" s="4"/>
      <c r="G23" s="4"/>
      <c r="H23" s="4"/>
      <c r="I23" s="8"/>
      <c r="J23" s="8"/>
      <c r="K23" s="8"/>
      <c r="L23" s="8"/>
      <c r="M23" s="8"/>
      <c r="N23" s="8"/>
      <c r="O23" s="8"/>
    </row>
    <row r="24" spans="2:15">
      <c r="B24" s="4" t="s">
        <v>8</v>
      </c>
      <c r="C24" s="4">
        <v>30500</v>
      </c>
      <c r="D24" s="4">
        <v>108</v>
      </c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</row>
    <row r="25" spans="2:15">
      <c r="B25" s="4" t="s">
        <v>9</v>
      </c>
      <c r="C25" s="4">
        <v>31300</v>
      </c>
      <c r="D25" s="4">
        <v>114</v>
      </c>
      <c r="E25" s="4"/>
      <c r="F25" s="4"/>
      <c r="G25" s="4"/>
      <c r="H25" s="4"/>
      <c r="I25" s="8"/>
      <c r="J25" s="8"/>
      <c r="K25" s="8"/>
      <c r="L25" s="8"/>
      <c r="M25" s="8"/>
      <c r="N25" s="8"/>
      <c r="O25" s="8"/>
    </row>
    <row r="26" spans="2:15">
      <c r="B26" s="4" t="s">
        <v>10</v>
      </c>
      <c r="C26" s="4">
        <v>34000</v>
      </c>
      <c r="D26" s="4">
        <v>125</v>
      </c>
      <c r="E26" s="4"/>
      <c r="F26" s="4"/>
      <c r="G26" s="4"/>
      <c r="H26" s="4"/>
      <c r="I26" s="8"/>
      <c r="J26" s="8"/>
      <c r="K26" s="8"/>
      <c r="L26" s="8"/>
      <c r="M26" s="8"/>
      <c r="N26" s="8"/>
      <c r="O26" s="8"/>
    </row>
    <row r="27" spans="2:15">
      <c r="B27" s="4" t="s">
        <v>11</v>
      </c>
      <c r="C27" s="4">
        <v>36000</v>
      </c>
      <c r="D27" s="4">
        <v>127</v>
      </c>
      <c r="E27" s="4"/>
      <c r="F27" s="4"/>
      <c r="G27" s="4"/>
      <c r="H27" s="4"/>
      <c r="I27" s="8"/>
      <c r="J27" s="8"/>
      <c r="K27" s="8"/>
      <c r="L27" s="8"/>
      <c r="M27" s="8"/>
      <c r="N27" s="8"/>
      <c r="O27" s="8"/>
    </row>
    <row r="28" spans="2:15">
      <c r="B28" s="4" t="s">
        <v>12</v>
      </c>
      <c r="C28" s="4">
        <v>37000</v>
      </c>
      <c r="D28" s="4">
        <v>130</v>
      </c>
      <c r="E28" s="4"/>
      <c r="F28" s="4"/>
      <c r="G28" s="4"/>
      <c r="H28" s="4"/>
      <c r="I28" s="8"/>
      <c r="J28" s="8"/>
      <c r="K28" s="8"/>
      <c r="L28" s="8"/>
      <c r="M28" s="8"/>
      <c r="N28" s="8"/>
      <c r="O28" s="8"/>
    </row>
    <row r="29" spans="2:15">
      <c r="B29" s="4" t="s">
        <v>13</v>
      </c>
      <c r="C29" s="4">
        <v>38000</v>
      </c>
      <c r="D29" s="4">
        <v>131</v>
      </c>
      <c r="E29" s="4"/>
      <c r="F29" s="4"/>
      <c r="G29" s="4"/>
      <c r="H29" s="4"/>
      <c r="I29" s="8"/>
      <c r="J29" s="8"/>
      <c r="K29" s="8"/>
      <c r="L29" s="8"/>
      <c r="M29" s="8"/>
      <c r="N29" s="8"/>
      <c r="O29" s="8"/>
    </row>
    <row r="30" spans="2:15">
      <c r="B30" s="4" t="s">
        <v>14</v>
      </c>
      <c r="C30" s="4">
        <v>38500</v>
      </c>
      <c r="D30" s="4">
        <v>132</v>
      </c>
      <c r="E30" s="4"/>
      <c r="F30" s="4"/>
      <c r="G30" s="4"/>
      <c r="H30" s="4"/>
      <c r="I30" s="8"/>
      <c r="J30" s="8"/>
      <c r="K30" s="8"/>
      <c r="L30" s="8"/>
      <c r="M30" s="8"/>
      <c r="N30" s="8"/>
      <c r="O30" s="8"/>
    </row>
    <row r="31" spans="2:15">
      <c r="B31" s="4" t="s">
        <v>15</v>
      </c>
      <c r="C31" s="4">
        <v>36000</v>
      </c>
      <c r="D31" s="4">
        <v>127</v>
      </c>
      <c r="E31" s="4"/>
      <c r="F31" s="4"/>
      <c r="G31" s="4"/>
      <c r="H31" s="4"/>
      <c r="I31" s="8"/>
      <c r="J31" s="8"/>
      <c r="K31" s="8"/>
      <c r="L31" s="8"/>
      <c r="M31" s="8"/>
      <c r="N31" s="8"/>
      <c r="O31" s="8"/>
    </row>
  </sheetData>
  <mergeCells count="4">
    <mergeCell ref="D2:E2"/>
    <mergeCell ref="F2:G2"/>
    <mergeCell ref="D3:E8"/>
    <mergeCell ref="F3:G8"/>
  </mergeCells>
  <phoneticPr fontId="3" type="noConversion"/>
  <dataValidations count="1">
    <dataValidation type="list" allowBlank="1" showInputMessage="1" showErrorMessage="1" sqref="C3">
      <formula1>$B$21:$B$31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6 i g y T n P a d S S n A A A A + Q A A A B I A H A B D b 2 5 m a W c v U G F j a 2 F n Z S 5 4 b W w g o h g A K K A U A A A A A A A A A A A A A A A A A A A A A A A A A A A A h Y + 9 D o I w G E V f h X S n P 4 j G k I 8 y O C q J 0 c S 4 N r V C A x R D i + X d H H w k X 0 E S x b A 5 3 p M z n P t 6 P C E b m j q 4 q 8 7 q 1 q S I Y Y o C Z W R 7 0 a Z I U e + u 4 R p l H P Z C V q J Q w S g b m w z 2 k q L S u V t C i P c e + w V u u 4 J E l D J y z n d H W a p G o J + s / 8 u h N t Y J I x X i c P r E 8 A h H M Y 7 p a o l Z T B m Q i U O u z c w Z k z E F M o O w 6 W v X d 4 p X b b g 9 A J k m k O 8 N / g Z Q S w M E F A A C A A g A 6 i g y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o o M k 4 o i k e 4 D g A A A B E A A A A T A B w A R m 9 y b X V s Y X M v U 2 V j d G l v b j E u b S C i G A A o o B Q A A A A A A A A A A A A A A A A A A A A A A A A A A A A r T k 0 u y c z P U w i G 0 I b W A F B L A Q I t A B Q A A g A I A O o o M k 5 z 2 n U k p w A A A P k A A A A S A A A A A A A A A A A A A A A A A A A A A A B D b 2 5 m a W c v U G F j a 2 F n Z S 5 4 b W x Q S w E C L Q A U A A I A C A D q K D J O D 8 r p q 6 Q A A A D p A A A A E w A A A A A A A A A A A A A A A A D z A A A A W 0 N v b n R l b n R f V H l w Z X N d L n h t b F B L A Q I t A B Q A A g A I A O o o M k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C z z D u 5 2 c U a d E s v M r y d P P Q A A A A A C A A A A A A A Q Z g A A A A E A A C A A A A A F 2 2 K K q B i g O 1 R g L W R p C J t 8 v 7 K P a A A M 7 I N + H n B w 9 P s W A Q A A A A A O g A A A A A I A A C A A A A D 1 i f l C u j Q k V t F j b h m L L I o a r D V 0 v n r i Z 8 6 3 6 Y t A J 1 4 h Z 1 A A A A C z 8 Y W q 4 R W 8 C l x / T u T B m F q H p M 9 v y T W o L 3 Y m 7 B p + p x + B o P w e d I J j G t 1 I 8 U J p S r w Z I 4 Q j d Y c 8 s L H G e m / u 0 e 7 m v J 4 U 1 D E E z j 9 A g n e B H X r r i B H a d 0 A A A A C 0 7 e S 8 l V v 0 s + h H W X g j R R y 4 i v v r 7 I r 4 c t F u 5 + y Y l k C t a n y i 7 O a B i u Q + f H o H 6 D L Y z 7 B E T 3 U E o Z d j 4 d V 6 d V o Q d V 0 k < / D a t a M a s h u p > 
</file>

<file path=customXml/itemProps1.xml><?xml version="1.0" encoding="utf-8"?>
<ds:datastoreItem xmlns:ds="http://schemas.openxmlformats.org/officeDocument/2006/customXml" ds:itemID="{6364F14E-98B2-43AE-8AF0-C320B5D86A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일반</vt:lpstr>
      <vt:lpstr>검시타</vt:lpstr>
      <vt:lpstr>창시타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최주연</dc:creator>
  <cp:lastModifiedBy>최주연</cp:lastModifiedBy>
  <dcterms:created xsi:type="dcterms:W3CDTF">2019-01-17T19:52:59Z</dcterms:created>
  <dcterms:modified xsi:type="dcterms:W3CDTF">2019-01-18T07:56:48Z</dcterms:modified>
</cp:coreProperties>
</file>