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ek\Download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9" i="1"/>
  <c r="C10" i="1"/>
  <c r="C11" i="1"/>
  <c r="C12" i="1"/>
  <c r="C13" i="1"/>
  <c r="C15" i="1"/>
  <c r="C16" i="1"/>
  <c r="C17" i="1"/>
  <c r="C18" i="1"/>
  <c r="C19" i="1"/>
  <c r="C21" i="1"/>
  <c r="C22" i="1"/>
  <c r="C23" i="1"/>
  <c r="C24" i="1"/>
  <c r="C25" i="1"/>
  <c r="C27" i="1"/>
  <c r="C28" i="1"/>
  <c r="C29" i="1"/>
  <c r="C30" i="1"/>
  <c r="C31" i="1"/>
  <c r="C32" i="1"/>
  <c r="C34" i="1"/>
  <c r="C35" i="1"/>
  <c r="C36" i="1"/>
  <c r="C38" i="1"/>
  <c r="C39" i="1"/>
  <c r="C40" i="1"/>
  <c r="C41" i="1"/>
  <c r="C42" i="1"/>
  <c r="C3" i="1"/>
  <c r="E4" i="1" l="1"/>
  <c r="K4" i="1" s="1"/>
  <c r="E7" i="1"/>
  <c r="E25" i="1"/>
  <c r="J25" i="1" s="1"/>
  <c r="F7" i="1"/>
  <c r="J7" i="1" s="1"/>
  <c r="E16" i="1"/>
  <c r="J16" i="1" s="1"/>
  <c r="E22" i="1"/>
  <c r="J22" i="1" s="1"/>
  <c r="F19" i="1"/>
  <c r="K19" i="1" s="1"/>
  <c r="E19" i="1"/>
  <c r="H19" i="1" s="1"/>
  <c r="F16" i="1"/>
  <c r="L16" i="1" s="1"/>
  <c r="F10" i="1"/>
  <c r="H10" i="1" s="1"/>
  <c r="E13" i="1"/>
  <c r="E10" i="1"/>
  <c r="K16" i="1" l="1"/>
  <c r="I16" i="1"/>
  <c r="I19" i="1"/>
  <c r="K7" i="1"/>
  <c r="L19" i="1"/>
  <c r="J19" i="1"/>
  <c r="I7" i="1"/>
  <c r="J4" i="1"/>
  <c r="I4" i="1"/>
  <c r="L10" i="1"/>
  <c r="H16" i="1"/>
  <c r="L7" i="1"/>
  <c r="H7" i="1"/>
  <c r="K10" i="1"/>
  <c r="J10" i="1"/>
  <c r="I10" i="1"/>
  <c r="K13" i="1"/>
  <c r="J13" i="1"/>
  <c r="I13" i="1"/>
</calcChain>
</file>

<file path=xl/sharedStrings.xml><?xml version="1.0" encoding="utf-8"?>
<sst xmlns="http://schemas.openxmlformats.org/spreadsheetml/2006/main" count="82" uniqueCount="73">
  <si>
    <t>게임플레이 - 공격</t>
  </si>
  <si>
    <t>결정력</t>
  </si>
  <si>
    <t>발리 슛</t>
  </si>
  <si>
    <t>크로스</t>
  </si>
  <si>
    <t>짧은 패스</t>
  </si>
  <si>
    <t>헤딩 정확도</t>
  </si>
  <si>
    <t>기술</t>
  </si>
  <si>
    <t>드리블</t>
  </si>
  <si>
    <t>볼컨트롤</t>
  </si>
  <si>
    <t>커브</t>
  </si>
  <si>
    <t>긴 패스</t>
  </si>
  <si>
    <t>프리킥 정확도</t>
  </si>
  <si>
    <t>기동력</t>
  </si>
  <si>
    <t>가속</t>
  </si>
  <si>
    <t>질주 속도</t>
  </si>
  <si>
    <t>반응력</t>
  </si>
  <si>
    <t>민첩성</t>
  </si>
  <si>
    <t>균형 감각</t>
  </si>
  <si>
    <t>힘</t>
  </si>
  <si>
    <t>중거리슛</t>
  </si>
  <si>
    <t>슈팅력</t>
  </si>
  <si>
    <t>체력</t>
  </si>
  <si>
    <t>점프</t>
  </si>
  <si>
    <t>정신력</t>
  </si>
  <si>
    <t>차단력</t>
  </si>
  <si>
    <t>공격성</t>
  </si>
  <si>
    <t>위치 선정</t>
  </si>
  <si>
    <t>시야</t>
  </si>
  <si>
    <t>페널티킥</t>
  </si>
  <si>
    <t>수비</t>
  </si>
  <si>
    <t>스탠딩 태클</t>
  </si>
  <si>
    <t>슬라이딩 태클</t>
  </si>
  <si>
    <t>대인방어</t>
  </si>
  <si>
    <t>골키퍼 능력</t>
  </si>
  <si>
    <t>GK 몸 날리기</t>
  </si>
  <si>
    <t>GK 핸들링</t>
  </si>
  <si>
    <t>GK 킥력</t>
  </si>
  <si>
    <t>GK 위치 선정</t>
  </si>
  <si>
    <t>GK 반사신경</t>
  </si>
  <si>
    <t>ST</t>
    <phoneticPr fontId="1" type="noConversion"/>
  </si>
  <si>
    <t>LS</t>
    <phoneticPr fontId="1" type="noConversion"/>
  </si>
  <si>
    <t>RS</t>
    <phoneticPr fontId="1" type="noConversion"/>
  </si>
  <si>
    <t>CF</t>
    <phoneticPr fontId="1" type="noConversion"/>
  </si>
  <si>
    <t>LF</t>
    <phoneticPr fontId="1" type="noConversion"/>
  </si>
  <si>
    <t>RF</t>
    <phoneticPr fontId="1" type="noConversion"/>
  </si>
  <si>
    <t>RW</t>
    <phoneticPr fontId="1" type="noConversion"/>
  </si>
  <si>
    <t>LW</t>
    <phoneticPr fontId="1" type="noConversion"/>
  </si>
  <si>
    <t>CAM</t>
    <phoneticPr fontId="1" type="noConversion"/>
  </si>
  <si>
    <t>LAM</t>
    <phoneticPr fontId="1" type="noConversion"/>
  </si>
  <si>
    <t>RAM</t>
    <phoneticPr fontId="1" type="noConversion"/>
  </si>
  <si>
    <t>RM</t>
    <phoneticPr fontId="1" type="noConversion"/>
  </si>
  <si>
    <t>LM</t>
    <phoneticPr fontId="1" type="noConversion"/>
  </si>
  <si>
    <t>CM</t>
    <phoneticPr fontId="1" type="noConversion"/>
  </si>
  <si>
    <t>LCM</t>
    <phoneticPr fontId="1" type="noConversion"/>
  </si>
  <si>
    <t>RCM</t>
    <phoneticPr fontId="1" type="noConversion"/>
  </si>
  <si>
    <t>CDM</t>
    <phoneticPr fontId="1" type="noConversion"/>
  </si>
  <si>
    <t>LDM</t>
    <phoneticPr fontId="1" type="noConversion"/>
  </si>
  <si>
    <t>RDM</t>
    <phoneticPr fontId="1" type="noConversion"/>
  </si>
  <si>
    <t>CB</t>
    <phoneticPr fontId="1" type="noConversion"/>
  </si>
  <si>
    <t>LCB</t>
    <phoneticPr fontId="1" type="noConversion"/>
  </si>
  <si>
    <t>RCB</t>
    <phoneticPr fontId="1" type="noConversion"/>
  </si>
  <si>
    <t>RWB</t>
    <phoneticPr fontId="1" type="noConversion"/>
  </si>
  <si>
    <t>LB</t>
    <phoneticPr fontId="1" type="noConversion"/>
  </si>
  <si>
    <t>RB</t>
    <phoneticPr fontId="1" type="noConversion"/>
  </si>
  <si>
    <t>SW</t>
    <phoneticPr fontId="1" type="noConversion"/>
  </si>
  <si>
    <t>GK</t>
    <phoneticPr fontId="1" type="noConversion"/>
  </si>
  <si>
    <t>FO4</t>
    <phoneticPr fontId="1" type="noConversion"/>
  </si>
  <si>
    <t>L/RM</t>
    <phoneticPr fontId="1" type="noConversion"/>
  </si>
  <si>
    <t>L/RW</t>
    <phoneticPr fontId="1" type="noConversion"/>
  </si>
  <si>
    <t>L/RWB</t>
    <phoneticPr fontId="1" type="noConversion"/>
  </si>
  <si>
    <t>L/RB</t>
    <phoneticPr fontId="1" type="noConversion"/>
  </si>
  <si>
    <t>Composure</t>
  </si>
  <si>
    <t>LWB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</si>
</sst>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scheme val="minor"/>
    </font>
    <font>
      <sz val="8"/>
      <name val="맑은 고딕"/>
      <family val="3"/>
      <charset val="129"/>
      <scheme val="minor"/>
    </font>
    <font>
      <sz val="11"/>
      <name val="Segoe UI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rgb="FFC00000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workbookViewId="0">
      <selection activeCell="A2" sqref="A2"/>
    </sheetView>
  </sheetViews>
  <sheetFormatPr defaultRowHeight="16.5" x14ac:dyDescent="0.3"/>
  <cols>
    <col min="1" max="1" width="17.125" style="3" bestFit="1" customWidth="1"/>
    <col min="2" max="4" width="9" style="3"/>
    <col min="5" max="7" width="0" style="3" hidden="1" customWidth="1"/>
    <col min="8" max="16384" width="9" style="3"/>
  </cols>
  <sheetData>
    <row r="2" spans="1:12" x14ac:dyDescent="0.3">
      <c r="A2" s="12" t="s">
        <v>0</v>
      </c>
      <c r="B2" s="10"/>
      <c r="C2" s="11" t="s">
        <v>66</v>
      </c>
    </row>
    <row r="3" spans="1:12" x14ac:dyDescent="0.3">
      <c r="A3" s="1" t="s">
        <v>1</v>
      </c>
      <c r="B3" s="1">
        <v>75</v>
      </c>
      <c r="C3" s="4">
        <f>IF((B3*0.92)-ROUNDDOWN(B3*0.92,0)&gt;=0.3,ROUNDUP(B3*0.92,0),ROUNDDOWN(B3*0.92,0))</f>
        <v>69</v>
      </c>
      <c r="E3" s="4" t="s">
        <v>39</v>
      </c>
      <c r="I3" s="5" t="s">
        <v>40</v>
      </c>
      <c r="J3" s="5" t="s">
        <v>39</v>
      </c>
      <c r="K3" s="5" t="s">
        <v>41</v>
      </c>
    </row>
    <row r="4" spans="1:12" x14ac:dyDescent="0.3">
      <c r="A4" s="1" t="s">
        <v>2</v>
      </c>
      <c r="B4" s="1">
        <v>55</v>
      </c>
      <c r="C4" s="4">
        <f t="shared" ref="C4:C42" si="0">IF((B4*0.92)-ROUNDDOWN(B4*0.92,0)&gt;=0.3,ROUNDUP(B4*0.92,0),ROUNDDOWN(B4*0.92,0))</f>
        <v>51</v>
      </c>
      <c r="E4" s="4">
        <f>ROUNDDOWN((C3*18+C29*13+(C10+C22+C7)*10+C17*8+C9*7+(C6+C25+C16)*5+C15*4+C21*3+C4*2)/100,0)</f>
        <v>65</v>
      </c>
      <c r="I4" s="5">
        <f>E4</f>
        <v>65</v>
      </c>
      <c r="J4" s="5">
        <f>E4</f>
        <v>65</v>
      </c>
      <c r="K4" s="5">
        <f>E4</f>
        <v>65</v>
      </c>
    </row>
    <row r="5" spans="1:12" x14ac:dyDescent="0.3">
      <c r="A5" s="1" t="s">
        <v>3</v>
      </c>
      <c r="B5" s="1">
        <v>72</v>
      </c>
      <c r="C5" s="4">
        <f t="shared" si="0"/>
        <v>66</v>
      </c>
    </row>
    <row r="6" spans="1:12" x14ac:dyDescent="0.3">
      <c r="A6" s="1" t="s">
        <v>4</v>
      </c>
      <c r="B6" s="1">
        <v>74</v>
      </c>
      <c r="C6" s="4">
        <f t="shared" si="0"/>
        <v>68</v>
      </c>
      <c r="E6" s="4" t="s">
        <v>68</v>
      </c>
      <c r="F6" s="4" t="s">
        <v>42</v>
      </c>
      <c r="H6" s="5" t="s">
        <v>46</v>
      </c>
      <c r="I6" s="5" t="s">
        <v>43</v>
      </c>
      <c r="J6" s="5" t="s">
        <v>42</v>
      </c>
      <c r="K6" s="5" t="s">
        <v>44</v>
      </c>
      <c r="L6" s="5" t="s">
        <v>45</v>
      </c>
    </row>
    <row r="7" spans="1:12" x14ac:dyDescent="0.3">
      <c r="A7" s="1" t="s">
        <v>5</v>
      </c>
      <c r="B7" s="1">
        <v>55</v>
      </c>
      <c r="C7" s="4">
        <f t="shared" si="0"/>
        <v>51</v>
      </c>
      <c r="E7" s="4">
        <f>ROUNDDOWN((C9*16+C10*14+C3*10+(C6+C29+C5)*9+(C17+C15)*7+(C30+C16)*6+C21*4+C18*3)/100,0)</f>
        <v>69</v>
      </c>
      <c r="F7" s="4">
        <f>ROUNDDOWN((C10*15+C9*14+C29*13+C3*11+(C6+C17)*9+C30*8+(C22+C15+C16)*5+C21*4+C7*2)/100,0)</f>
        <v>68</v>
      </c>
      <c r="H7" s="5">
        <f>E7</f>
        <v>69</v>
      </c>
      <c r="I7" s="5">
        <f>F7</f>
        <v>68</v>
      </c>
      <c r="J7" s="5">
        <f>F7</f>
        <v>68</v>
      </c>
      <c r="K7" s="5">
        <f>F7</f>
        <v>68</v>
      </c>
      <c r="L7" s="5">
        <f>E7</f>
        <v>69</v>
      </c>
    </row>
    <row r="8" spans="1:12" x14ac:dyDescent="0.3">
      <c r="A8" s="9" t="s">
        <v>6</v>
      </c>
      <c r="B8" s="10"/>
      <c r="C8" s="11"/>
    </row>
    <row r="9" spans="1:12" x14ac:dyDescent="0.3">
      <c r="A9" s="1" t="s">
        <v>7</v>
      </c>
      <c r="B9" s="1">
        <v>74</v>
      </c>
      <c r="C9" s="4">
        <f t="shared" si="0"/>
        <v>68</v>
      </c>
      <c r="E9" s="4" t="s">
        <v>47</v>
      </c>
      <c r="F9" s="4" t="s">
        <v>67</v>
      </c>
      <c r="H9" s="6" t="s">
        <v>51</v>
      </c>
      <c r="I9" s="6" t="s">
        <v>48</v>
      </c>
      <c r="J9" s="6" t="s">
        <v>47</v>
      </c>
      <c r="K9" s="6" t="s">
        <v>49</v>
      </c>
      <c r="L9" s="6" t="s">
        <v>50</v>
      </c>
    </row>
    <row r="10" spans="1:12" x14ac:dyDescent="0.3">
      <c r="A10" s="1" t="s">
        <v>8</v>
      </c>
      <c r="B10" s="1">
        <v>76</v>
      </c>
      <c r="C10" s="4">
        <f t="shared" si="0"/>
        <v>70</v>
      </c>
      <c r="E10" s="4">
        <f>ROUNDDOWN((C6*16+C10*15+C30*14+C9*13+C29*9+(C17+C3)*7+C21*5+(C15+C12)*4+(C16+C18)*3)/100,0)</f>
        <v>68</v>
      </c>
      <c r="F10" s="4">
        <f>ROUNDDOWN((C9*15+C10*13+C6*11+C5*10+C29*8+(C15+C17+C30)*7+(C16+C3)*6+(C12+C23)*5)/100,0)</f>
        <v>69</v>
      </c>
      <c r="H10" s="6">
        <f>F10</f>
        <v>69</v>
      </c>
      <c r="I10" s="6">
        <f>E10</f>
        <v>68</v>
      </c>
      <c r="J10" s="6">
        <f>E10</f>
        <v>68</v>
      </c>
      <c r="K10" s="6">
        <f>E10</f>
        <v>68</v>
      </c>
      <c r="L10" s="6">
        <f>F10</f>
        <v>69</v>
      </c>
    </row>
    <row r="11" spans="1:12" x14ac:dyDescent="0.3">
      <c r="A11" s="1" t="s">
        <v>9</v>
      </c>
      <c r="B11" s="1">
        <v>54</v>
      </c>
      <c r="C11" s="4">
        <f t="shared" si="0"/>
        <v>50</v>
      </c>
    </row>
    <row r="12" spans="1:12" x14ac:dyDescent="0.3">
      <c r="A12" s="1" t="s">
        <v>10</v>
      </c>
      <c r="B12" s="1">
        <v>63</v>
      </c>
      <c r="C12" s="4">
        <f t="shared" si="0"/>
        <v>58</v>
      </c>
      <c r="E12" s="4" t="s">
        <v>52</v>
      </c>
      <c r="I12" s="6" t="s">
        <v>53</v>
      </c>
      <c r="J12" s="6" t="s">
        <v>52</v>
      </c>
      <c r="K12" s="6" t="s">
        <v>54</v>
      </c>
    </row>
    <row r="13" spans="1:12" x14ac:dyDescent="0.3">
      <c r="A13" s="1" t="s">
        <v>11</v>
      </c>
      <c r="B13" s="1">
        <v>31</v>
      </c>
      <c r="C13" s="4">
        <f t="shared" si="0"/>
        <v>29</v>
      </c>
      <c r="E13" s="4">
        <f>ROUNDDOWN((C6*17+C10*14+(C30+C12)*13+C17*8+C9*7+(C29+C23)*6+(C27+C34)*5+C21*4+C3*2)/100,0)</f>
        <v>66</v>
      </c>
      <c r="I13" s="6">
        <f>E13</f>
        <v>66</v>
      </c>
      <c r="J13" s="6">
        <f>E13</f>
        <v>66</v>
      </c>
      <c r="K13" s="6">
        <f>E13</f>
        <v>66</v>
      </c>
    </row>
    <row r="14" spans="1:12" x14ac:dyDescent="0.3">
      <c r="A14" s="9" t="s">
        <v>12</v>
      </c>
      <c r="B14" s="10"/>
      <c r="C14" s="11"/>
    </row>
    <row r="15" spans="1:12" x14ac:dyDescent="0.3">
      <c r="A15" s="1" t="s">
        <v>13</v>
      </c>
      <c r="B15" s="1">
        <v>85</v>
      </c>
      <c r="C15" s="4">
        <f t="shared" si="0"/>
        <v>78</v>
      </c>
      <c r="E15" s="4" t="s">
        <v>55</v>
      </c>
      <c r="F15" s="4" t="s">
        <v>69</v>
      </c>
      <c r="H15" s="7" t="s">
        <v>72</v>
      </c>
      <c r="I15" s="6" t="s">
        <v>56</v>
      </c>
      <c r="J15" s="6" t="s">
        <v>55</v>
      </c>
      <c r="K15" s="6" t="s">
        <v>57</v>
      </c>
      <c r="L15" s="7" t="s">
        <v>61</v>
      </c>
    </row>
    <row r="16" spans="1:12" x14ac:dyDescent="0.3">
      <c r="A16" s="1" t="s">
        <v>14</v>
      </c>
      <c r="B16" s="1">
        <v>87</v>
      </c>
      <c r="C16" s="4">
        <f t="shared" si="0"/>
        <v>80</v>
      </c>
      <c r="E16" s="4">
        <f>ROUNDDOWN(((C6+C27)*14+C34*12+(C12+C10)*10+C36*9+C17*7+C23*6+(C35+C28)*5+(C30+C25)*4)/100,0)</f>
        <v>63</v>
      </c>
      <c r="F16" s="4">
        <f>ROUNDDOWN(((C5+C27)*12+C35*11+(C23+C6)*10+(C10+C34+C17)*8+C36*7+C16*6+(C9+C15)*4)/100,0)</f>
        <v>66</v>
      </c>
      <c r="H16" s="7">
        <f>F16</f>
        <v>66</v>
      </c>
      <c r="I16" s="6">
        <f>E16</f>
        <v>63</v>
      </c>
      <c r="J16" s="6">
        <f>E16</f>
        <v>63</v>
      </c>
      <c r="K16" s="6">
        <f>E16</f>
        <v>63</v>
      </c>
      <c r="L16" s="7">
        <f>F16</f>
        <v>66</v>
      </c>
    </row>
    <row r="17" spans="1:12" x14ac:dyDescent="0.3">
      <c r="A17" s="1" t="s">
        <v>15</v>
      </c>
      <c r="B17" s="1">
        <v>75</v>
      </c>
      <c r="C17" s="4">
        <f t="shared" si="0"/>
        <v>69</v>
      </c>
    </row>
    <row r="18" spans="1:12" x14ac:dyDescent="0.3">
      <c r="A18" s="1" t="s">
        <v>16</v>
      </c>
      <c r="B18" s="1">
        <v>79</v>
      </c>
      <c r="C18" s="4">
        <f t="shared" si="0"/>
        <v>73</v>
      </c>
      <c r="E18" s="4" t="s">
        <v>70</v>
      </c>
      <c r="F18" s="4" t="s">
        <v>58</v>
      </c>
      <c r="H18" s="7" t="s">
        <v>62</v>
      </c>
      <c r="I18" s="7" t="s">
        <v>59</v>
      </c>
      <c r="J18" s="7" t="s">
        <v>58</v>
      </c>
      <c r="K18" s="7" t="s">
        <v>60</v>
      </c>
      <c r="L18" s="7" t="s">
        <v>63</v>
      </c>
    </row>
    <row r="19" spans="1:12" x14ac:dyDescent="0.3">
      <c r="A19" s="1" t="s">
        <v>17</v>
      </c>
      <c r="B19" s="1">
        <v>85</v>
      </c>
      <c r="C19" s="4">
        <f t="shared" si="0"/>
        <v>78</v>
      </c>
      <c r="E19" s="4">
        <f>ROUNDDOWN((C35*14+C27*12+C34*11+C5*9+(C23+C17+C36)*8+(C6+C10+C16)*7+C15*5+C7*4)/100,0)</f>
        <v>65</v>
      </c>
      <c r="F19" s="4">
        <f>ROUNDDOWN((C35*17+C36*14+C27*13+(C7+C34+C25)*10+C28*7+(C17+C6)*5+C10*4+C24*3+C16*2)/100,0)</f>
        <v>59</v>
      </c>
      <c r="H19" s="7">
        <f>E19</f>
        <v>65</v>
      </c>
      <c r="I19" s="7">
        <f>F19</f>
        <v>59</v>
      </c>
      <c r="J19" s="7">
        <f>F19</f>
        <v>59</v>
      </c>
      <c r="K19" s="7">
        <f>F19</f>
        <v>59</v>
      </c>
      <c r="L19" s="7">
        <f>E19</f>
        <v>65</v>
      </c>
    </row>
    <row r="20" spans="1:12" x14ac:dyDescent="0.3">
      <c r="A20" s="9" t="s">
        <v>18</v>
      </c>
      <c r="B20" s="10"/>
      <c r="C20" s="11"/>
    </row>
    <row r="21" spans="1:12" x14ac:dyDescent="0.3">
      <c r="A21" s="1" t="s">
        <v>19</v>
      </c>
      <c r="B21" s="1">
        <v>57</v>
      </c>
      <c r="C21" s="4">
        <f t="shared" si="0"/>
        <v>53</v>
      </c>
      <c r="E21" s="4" t="s">
        <v>64</v>
      </c>
      <c r="J21" s="7" t="s">
        <v>64</v>
      </c>
    </row>
    <row r="22" spans="1:12" x14ac:dyDescent="0.3">
      <c r="A22" s="1" t="s">
        <v>20</v>
      </c>
      <c r="B22" s="1">
        <v>67</v>
      </c>
      <c r="C22" s="4">
        <f t="shared" si="0"/>
        <v>62</v>
      </c>
      <c r="E22" s="4">
        <f>ROUNDDOWN(((C34+C35+C36)*15+(C25+C7)*10+(C27+C28)*8+(C6+C10+C17)*5+C24*4)/100,0)</f>
        <v>59</v>
      </c>
      <c r="J22" s="7">
        <f>E22</f>
        <v>59</v>
      </c>
    </row>
    <row r="23" spans="1:12" x14ac:dyDescent="0.3">
      <c r="A23" s="1" t="s">
        <v>21</v>
      </c>
      <c r="B23" s="1">
        <v>78</v>
      </c>
      <c r="C23" s="4">
        <f t="shared" si="0"/>
        <v>72</v>
      </c>
    </row>
    <row r="24" spans="1:12" x14ac:dyDescent="0.3">
      <c r="A24" s="1" t="s">
        <v>22</v>
      </c>
      <c r="B24" s="1">
        <v>66</v>
      </c>
      <c r="C24" s="4">
        <f t="shared" si="0"/>
        <v>61</v>
      </c>
      <c r="E24" s="4" t="s">
        <v>65</v>
      </c>
      <c r="J24" s="8" t="s">
        <v>65</v>
      </c>
    </row>
    <row r="25" spans="1:12" x14ac:dyDescent="0.3">
      <c r="A25" s="1" t="s">
        <v>18</v>
      </c>
      <c r="B25" s="1">
        <v>55</v>
      </c>
      <c r="C25" s="4">
        <f t="shared" si="0"/>
        <v>51</v>
      </c>
      <c r="E25" s="4">
        <f>ROUNDDOWN(((C38+C39+C41+C42)*21+C17*11+C40*5)/100,0)</f>
        <v>14</v>
      </c>
      <c r="J25" s="8">
        <f>E25</f>
        <v>14</v>
      </c>
    </row>
    <row r="26" spans="1:12" x14ac:dyDescent="0.3">
      <c r="A26" s="9" t="s">
        <v>23</v>
      </c>
      <c r="B26" s="10"/>
      <c r="C26" s="11"/>
    </row>
    <row r="27" spans="1:12" x14ac:dyDescent="0.3">
      <c r="A27" s="1" t="s">
        <v>24</v>
      </c>
      <c r="B27" s="1">
        <v>67</v>
      </c>
      <c r="C27" s="4">
        <f t="shared" si="0"/>
        <v>62</v>
      </c>
    </row>
    <row r="28" spans="1:12" x14ac:dyDescent="0.3">
      <c r="A28" s="1" t="s">
        <v>25</v>
      </c>
      <c r="B28" s="1">
        <v>60</v>
      </c>
      <c r="C28" s="4">
        <f t="shared" si="0"/>
        <v>55</v>
      </c>
    </row>
    <row r="29" spans="1:12" x14ac:dyDescent="0.3">
      <c r="A29" s="1" t="s">
        <v>26</v>
      </c>
      <c r="B29" s="1">
        <v>77</v>
      </c>
      <c r="C29" s="4">
        <f t="shared" si="0"/>
        <v>71</v>
      </c>
    </row>
    <row r="30" spans="1:12" x14ac:dyDescent="0.3">
      <c r="A30" s="1" t="s">
        <v>27</v>
      </c>
      <c r="B30" s="1">
        <v>72</v>
      </c>
      <c r="C30" s="4">
        <f t="shared" si="0"/>
        <v>66</v>
      </c>
    </row>
    <row r="31" spans="1:12" x14ac:dyDescent="0.3">
      <c r="A31" s="1" t="s">
        <v>28</v>
      </c>
      <c r="B31" s="1">
        <v>61</v>
      </c>
      <c r="C31" s="4">
        <f t="shared" si="0"/>
        <v>56</v>
      </c>
    </row>
    <row r="32" spans="1:12" x14ac:dyDescent="0.3">
      <c r="A32" s="2" t="s">
        <v>71</v>
      </c>
      <c r="B32" s="1">
        <v>80</v>
      </c>
      <c r="C32" s="4">
        <f t="shared" si="0"/>
        <v>74</v>
      </c>
    </row>
    <row r="33" spans="1:3" x14ac:dyDescent="0.3">
      <c r="A33" s="9" t="s">
        <v>29</v>
      </c>
      <c r="B33" s="10"/>
      <c r="C33" s="11"/>
    </row>
    <row r="34" spans="1:3" x14ac:dyDescent="0.3">
      <c r="A34" s="1" t="s">
        <v>30</v>
      </c>
      <c r="B34" s="1">
        <v>68</v>
      </c>
      <c r="C34" s="4">
        <f t="shared" si="0"/>
        <v>63</v>
      </c>
    </row>
    <row r="35" spans="1:3" x14ac:dyDescent="0.3">
      <c r="A35" s="1" t="s">
        <v>31</v>
      </c>
      <c r="B35" s="1">
        <v>62</v>
      </c>
      <c r="C35" s="4">
        <f t="shared" si="0"/>
        <v>57</v>
      </c>
    </row>
    <row r="36" spans="1:3" x14ac:dyDescent="0.3">
      <c r="A36" s="1" t="s">
        <v>32</v>
      </c>
      <c r="B36" s="1">
        <v>66</v>
      </c>
      <c r="C36" s="4">
        <f t="shared" si="0"/>
        <v>61</v>
      </c>
    </row>
    <row r="37" spans="1:3" x14ac:dyDescent="0.3">
      <c r="A37" s="9" t="s">
        <v>33</v>
      </c>
      <c r="B37" s="10"/>
      <c r="C37" s="11"/>
    </row>
    <row r="38" spans="1:3" x14ac:dyDescent="0.3">
      <c r="A38" s="1" t="s">
        <v>34</v>
      </c>
      <c r="B38" s="1">
        <v>6</v>
      </c>
      <c r="C38" s="4">
        <f t="shared" si="0"/>
        <v>6</v>
      </c>
    </row>
    <row r="39" spans="1:3" x14ac:dyDescent="0.3">
      <c r="A39" s="1" t="s">
        <v>35</v>
      </c>
      <c r="B39" s="1">
        <v>11</v>
      </c>
      <c r="C39" s="4">
        <f t="shared" si="0"/>
        <v>10</v>
      </c>
    </row>
    <row r="40" spans="1:3" x14ac:dyDescent="0.3">
      <c r="A40" s="1" t="s">
        <v>36</v>
      </c>
      <c r="B40" s="1">
        <v>7</v>
      </c>
      <c r="C40" s="4">
        <f t="shared" si="0"/>
        <v>7</v>
      </c>
    </row>
    <row r="41" spans="1:3" x14ac:dyDescent="0.3">
      <c r="A41" s="1" t="s">
        <v>37</v>
      </c>
      <c r="B41" s="1">
        <v>8</v>
      </c>
      <c r="C41" s="4">
        <f t="shared" si="0"/>
        <v>8</v>
      </c>
    </row>
    <row r="42" spans="1:3" x14ac:dyDescent="0.3">
      <c r="A42" s="1" t="s">
        <v>38</v>
      </c>
      <c r="B42" s="1">
        <v>7</v>
      </c>
      <c r="C42" s="4">
        <f t="shared" si="0"/>
        <v>7</v>
      </c>
    </row>
  </sheetData>
  <phoneticPr fontId="1" type="noConversion"/>
  <pageMargins left="0.7" right="0.7" top="0.75" bottom="0.75" header="0.29998599999999997" footer="0.2999859999999999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29998599999999997" footer="0.2999859999999999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29998599999999997" footer="0.299985999999999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Ha-su</dc:creator>
  <cp:lastModifiedBy>Seek</cp:lastModifiedBy>
  <dcterms:created xsi:type="dcterms:W3CDTF">2019-03-25T06:44:07Z</dcterms:created>
  <dcterms:modified xsi:type="dcterms:W3CDTF">2019-03-26T08:25:47Z</dcterms:modified>
</cp:coreProperties>
</file>