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erald0624\Desktop\깔끔한 정리\GAME\공략\"/>
    </mc:Choice>
  </mc:AlternateContent>
  <xr:revisionPtr revIDLastSave="0" documentId="13_ncr:1_{C7DD92C3-ABB1-4004-9D54-187608A4F79E}" xr6:coauthVersionLast="36" xr6:coauthVersionMax="36" xr10:uidLastSave="{00000000-0000-0000-0000-000000000000}"/>
  <bookViews>
    <workbookView xWindow="0" yWindow="0" windowWidth="28800" windowHeight="12180" xr2:uid="{73FDA0E4-705C-4B4F-8C75-E03845770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C11" i="1" s="1"/>
  <c r="C18" i="1"/>
  <c r="C21" i="1"/>
  <c r="C20" i="1"/>
  <c r="C19" i="1"/>
  <c r="C17" i="1"/>
  <c r="C7" i="1"/>
  <c r="C10" i="1" s="1"/>
  <c r="C9" i="1" l="1"/>
  <c r="C12" i="1"/>
  <c r="C14" i="1" s="1"/>
  <c r="C22" i="1"/>
  <c r="C13" i="1"/>
  <c r="K3" i="1" l="1"/>
  <c r="K4" i="1" s="1"/>
  <c r="K5" i="1" s="1"/>
  <c r="G3" i="1"/>
  <c r="J3" i="1"/>
  <c r="J4" i="1" s="1"/>
  <c r="G4" i="1"/>
  <c r="I3" i="1"/>
  <c r="I4" i="1" s="1"/>
  <c r="H3" i="1"/>
  <c r="H4" i="1" s="1"/>
  <c r="F3" i="1"/>
  <c r="F4" i="1" s="1"/>
  <c r="F9" i="1" l="1"/>
  <c r="G9" i="1" s="1"/>
  <c r="H9" i="1" s="1"/>
  <c r="J5" i="1"/>
  <c r="I5" i="1" s="1"/>
  <c r="H5" i="1" s="1"/>
  <c r="G5" i="1" s="1"/>
  <c r="F5" i="1" s="1"/>
</calcChain>
</file>

<file path=xl/sharedStrings.xml><?xml version="1.0" encoding="utf-8"?>
<sst xmlns="http://schemas.openxmlformats.org/spreadsheetml/2006/main" count="37" uniqueCount="37">
  <si>
    <t xml:space="preserve">타겟 기물 Tier : </t>
    <phoneticPr fontId="5" type="noConversion"/>
  </si>
  <si>
    <t xml:space="preserve">동일 티어 기물 갯수 : </t>
    <phoneticPr fontId="5" type="noConversion"/>
  </si>
  <si>
    <t xml:space="preserve">타겟 기물 갯수 : </t>
    <phoneticPr fontId="5" type="noConversion"/>
  </si>
  <si>
    <t>해당 기물 총 갯수</t>
    <phoneticPr fontId="5" type="noConversion"/>
  </si>
  <si>
    <t>입력</t>
    <phoneticPr fontId="5" type="noConversion"/>
  </si>
  <si>
    <t>해당 티어 기물 종류</t>
    <phoneticPr fontId="5" type="noConversion"/>
  </si>
  <si>
    <t>남은 해당 기물 총 개수</t>
    <phoneticPr fontId="5" type="noConversion"/>
  </si>
  <si>
    <t>남은 해당 티어 기물 총 개수</t>
    <phoneticPr fontId="5" type="noConversion"/>
  </si>
  <si>
    <t xml:space="preserve">1개 뜰 확률 </t>
    <phoneticPr fontId="5" type="noConversion"/>
  </si>
  <si>
    <t>해당 티어 나머지 기물 총 개수</t>
    <phoneticPr fontId="5" type="noConversion"/>
  </si>
  <si>
    <t>경우의수</t>
    <phoneticPr fontId="5" type="noConversion"/>
  </si>
  <si>
    <t>P</t>
    <phoneticPr fontId="5" type="noConversion"/>
  </si>
  <si>
    <t>퍼센트 확률 (%)</t>
    <phoneticPr fontId="5" type="noConversion"/>
  </si>
  <si>
    <t>2개 뜰 확률</t>
    <phoneticPr fontId="5" type="noConversion"/>
  </si>
  <si>
    <t>0개 뜰 확률</t>
    <phoneticPr fontId="5" type="noConversion"/>
  </si>
  <si>
    <t>3개 뜰 확률</t>
    <phoneticPr fontId="5" type="noConversion"/>
  </si>
  <si>
    <t xml:space="preserve">레벨 : </t>
    <phoneticPr fontId="5" type="noConversion"/>
  </si>
  <si>
    <t>해당 티어 등장 확률</t>
    <phoneticPr fontId="5" type="noConversion"/>
  </si>
  <si>
    <t>1티어</t>
    <phoneticPr fontId="5" type="noConversion"/>
  </si>
  <si>
    <t>2티어</t>
    <phoneticPr fontId="5" type="noConversion"/>
  </si>
  <si>
    <t>3티어</t>
    <phoneticPr fontId="5" type="noConversion"/>
  </si>
  <si>
    <t>4티어</t>
    <phoneticPr fontId="5" type="noConversion"/>
  </si>
  <si>
    <t>5티어</t>
    <phoneticPr fontId="5" type="noConversion"/>
  </si>
  <si>
    <t>Total Check</t>
    <phoneticPr fontId="5" type="noConversion"/>
  </si>
  <si>
    <t>리롤시 확률</t>
    <phoneticPr fontId="5" type="noConversion"/>
  </si>
  <si>
    <t>4개 뜰 확률</t>
    <phoneticPr fontId="5" type="noConversion"/>
  </si>
  <si>
    <t>5개뜰 확률</t>
    <phoneticPr fontId="5" type="noConversion"/>
  </si>
  <si>
    <t>N개 이상 뜰 확률(누적)</t>
    <phoneticPr fontId="5" type="noConversion"/>
  </si>
  <si>
    <t>기댓 값(개)</t>
    <phoneticPr fontId="5" type="noConversion"/>
  </si>
  <si>
    <t>기대 리롤수</t>
    <phoneticPr fontId="5" type="noConversion"/>
  </si>
  <si>
    <t>Error factor</t>
    <phoneticPr fontId="5" type="noConversion"/>
  </si>
  <si>
    <t>소모 골드</t>
    <phoneticPr fontId="5" type="noConversion"/>
  </si>
  <si>
    <t>주의</t>
    <phoneticPr fontId="5" type="noConversion"/>
  </si>
  <si>
    <t>ERROR 발생시 기물 개수를 확인할 것</t>
    <phoneticPr fontId="5" type="noConversion"/>
  </si>
  <si>
    <t>노란색 셀에 입력, 초록색 셀에 출력</t>
    <phoneticPr fontId="5" type="noConversion"/>
  </si>
  <si>
    <t>동일 티어 기물 개수에는 타겟기물의 개수를 포함</t>
    <phoneticPr fontId="5" type="noConversion"/>
  </si>
  <si>
    <t>기물갯수는 본인을 포함한 전체 유저가 소유하고 있는 기물을 의미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</si>
</sst>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0"/>
    <numFmt numFmtId="182" formatCode="0.000000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61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i/>
      <sz val="11"/>
      <color rgb="FF7F7F7F"/>
      <name val="맑은 고딕"/>
      <family val="3"/>
      <charset val="129"/>
      <scheme val="minor"/>
    </font>
    <font>
      <sz val="11"/>
      <color theme="1" tint="4.9989318521683403E-2"/>
      <name val="맑은 고딕"/>
      <family val="2"/>
      <charset val="129"/>
      <scheme val="minor"/>
    </font>
    <font>
      <sz val="11"/>
      <color theme="1" tint="4.9989318521683403E-2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6" fillId="4" borderId="6" xfId="3" applyFont="1" applyBorder="1">
      <alignment vertical="center"/>
    </xf>
    <xf numFmtId="0" fontId="6" fillId="4" borderId="4" xfId="3" applyFont="1" applyBorder="1">
      <alignment vertical="center"/>
    </xf>
    <xf numFmtId="0" fontId="6" fillId="4" borderId="8" xfId="3" applyFont="1" applyBorder="1">
      <alignment vertical="center"/>
    </xf>
    <xf numFmtId="0" fontId="6" fillId="4" borderId="9" xfId="3" applyFont="1" applyBorder="1" applyAlignment="1">
      <alignment horizontal="right" vertical="center"/>
    </xf>
    <xf numFmtId="0" fontId="6" fillId="4" borderId="10" xfId="3" applyFont="1" applyBorder="1" applyAlignment="1">
      <alignment horizontal="right" vertical="center"/>
    </xf>
    <xf numFmtId="0" fontId="6" fillId="4" borderId="11" xfId="3" applyFont="1" applyBorder="1" applyAlignment="1">
      <alignment horizontal="right" vertical="center"/>
    </xf>
    <xf numFmtId="0" fontId="7" fillId="2" borderId="9" xfId="1" applyFont="1" applyBorder="1">
      <alignment vertical="center"/>
    </xf>
    <xf numFmtId="0" fontId="7" fillId="2" borderId="15" xfId="1" applyFont="1" applyBorder="1">
      <alignment vertical="center"/>
    </xf>
    <xf numFmtId="0" fontId="7" fillId="2" borderId="4" xfId="1" applyFont="1" applyBorder="1">
      <alignment vertical="center"/>
    </xf>
    <xf numFmtId="2" fontId="8" fillId="2" borderId="2" xfId="1" applyNumberFormat="1" applyFont="1" applyBorder="1">
      <alignment vertical="center"/>
    </xf>
    <xf numFmtId="2" fontId="8" fillId="2" borderId="17" xfId="1" applyNumberFormat="1" applyFont="1" applyBorder="1">
      <alignment vertical="center"/>
    </xf>
    <xf numFmtId="2" fontId="8" fillId="2" borderId="13" xfId="1" applyNumberFormat="1" applyFont="1" applyBorder="1">
      <alignment vertical="center"/>
    </xf>
    <xf numFmtId="2" fontId="8" fillId="2" borderId="11" xfId="1" applyNumberFormat="1" applyFont="1" applyBorder="1">
      <alignment vertical="center"/>
    </xf>
    <xf numFmtId="2" fontId="8" fillId="2" borderId="16" xfId="1" applyNumberFormat="1" applyFont="1" applyBorder="1">
      <alignment vertical="center"/>
    </xf>
    <xf numFmtId="2" fontId="8" fillId="2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 applyAlignment="1">
      <alignment horizontal="center" vertical="center"/>
    </xf>
    <xf numFmtId="178" fontId="0" fillId="0" borderId="2" xfId="0" applyNumberFormat="1" applyBorder="1">
      <alignment vertical="center"/>
    </xf>
    <xf numFmtId="182" fontId="8" fillId="2" borderId="4" xfId="1" applyNumberFormat="1" applyFont="1" applyBorder="1">
      <alignment vertical="center"/>
    </xf>
    <xf numFmtId="182" fontId="8" fillId="2" borderId="15" xfId="1" applyNumberFormat="1" applyFont="1" applyBorder="1">
      <alignment vertical="center"/>
    </xf>
    <xf numFmtId="182" fontId="8" fillId="2" borderId="9" xfId="1" applyNumberFormat="1" applyFont="1" applyBorder="1">
      <alignment vertical="center"/>
    </xf>
    <xf numFmtId="0" fontId="0" fillId="0" borderId="0" xfId="0" applyBorder="1" applyAlignment="1">
      <alignment vertical="center"/>
    </xf>
    <xf numFmtId="178" fontId="0" fillId="0" borderId="1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17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3" xfId="4" applyFont="1" applyBorder="1" applyAlignment="1">
      <alignment horizontal="left" vertical="center"/>
    </xf>
    <xf numFmtId="0" fontId="9" fillId="0" borderId="15" xfId="4" applyFont="1" applyBorder="1" applyAlignment="1">
      <alignment horizontal="left" vertical="center"/>
    </xf>
    <xf numFmtId="0" fontId="9" fillId="0" borderId="4" xfId="4" applyFont="1" applyBorder="1" applyAlignment="1">
      <alignment horizontal="left" vertical="center"/>
    </xf>
    <xf numFmtId="0" fontId="9" fillId="0" borderId="5" xfId="4" applyFont="1" applyBorder="1" applyAlignment="1">
      <alignment horizontal="left" vertical="center"/>
    </xf>
    <xf numFmtId="0" fontId="9" fillId="0" borderId="0" xfId="4" applyFont="1" applyBorder="1" applyAlignment="1">
      <alignment horizontal="left" vertical="center"/>
    </xf>
    <xf numFmtId="0" fontId="9" fillId="0" borderId="6" xfId="4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0" fillId="5" borderId="23" xfId="2" applyFont="1" applyFill="1" applyBorder="1" applyAlignment="1">
      <alignment horizontal="right" vertical="center"/>
    </xf>
    <xf numFmtId="0" fontId="11" fillId="5" borderId="23" xfId="0" applyFont="1" applyFill="1" applyBorder="1" applyAlignment="1">
      <alignment vertical="center"/>
    </xf>
    <xf numFmtId="0" fontId="11" fillId="5" borderId="21" xfId="2" applyFont="1" applyFill="1" applyBorder="1" applyAlignment="1">
      <alignment horizontal="right" vertical="center"/>
    </xf>
    <xf numFmtId="0" fontId="11" fillId="5" borderId="21" xfId="0" applyFont="1" applyFill="1" applyBorder="1" applyAlignment="1">
      <alignment vertical="center"/>
    </xf>
    <xf numFmtId="0" fontId="11" fillId="5" borderId="22" xfId="2" applyFont="1" applyFill="1" applyBorder="1" applyAlignment="1">
      <alignment horizontal="right" vertical="center"/>
    </xf>
    <xf numFmtId="0" fontId="11" fillId="5" borderId="22" xfId="0" applyFont="1" applyFill="1" applyBorder="1" applyAlignment="1">
      <alignment vertical="center"/>
    </xf>
    <xf numFmtId="0" fontId="11" fillId="5" borderId="14" xfId="2" applyFont="1" applyFill="1" applyBorder="1" applyAlignment="1">
      <alignment horizontal="right" vertical="center"/>
    </xf>
    <xf numFmtId="0" fontId="11" fillId="5" borderId="14" xfId="0" applyFont="1" applyFill="1" applyBorder="1">
      <alignment vertical="center"/>
    </xf>
    <xf numFmtId="0" fontId="11" fillId="5" borderId="18" xfId="0" applyFont="1" applyFill="1" applyBorder="1">
      <alignment vertical="center"/>
    </xf>
    <xf numFmtId="0" fontId="11" fillId="5" borderId="19" xfId="0" applyFont="1" applyFill="1" applyBorder="1">
      <alignment vertical="center"/>
    </xf>
    <xf numFmtId="0" fontId="11" fillId="5" borderId="20" xfId="0" applyFont="1" applyFill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5">
    <cellStyle name="메모" xfId="3" builtinId="10"/>
    <cellStyle name="보통" xfId="2" builtinId="28"/>
    <cellStyle name="설명 텍스트" xfId="4" builtinId="53"/>
    <cellStyle name="좋음" xfId="1" builtinId="26"/>
    <cellStyle name="표준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D964-3E82-4070-97F9-49FD158101E2}">
  <dimension ref="B1:K22"/>
  <sheetViews>
    <sheetView tabSelected="1" workbookViewId="0">
      <selection activeCell="Q18" sqref="Q18"/>
    </sheetView>
  </sheetViews>
  <sheetFormatPr defaultRowHeight="16.5" x14ac:dyDescent="0.3"/>
  <cols>
    <col min="2" max="2" width="27.375" bestFit="1" customWidth="1"/>
    <col min="3" max="3" width="8.375" customWidth="1"/>
    <col min="5" max="5" width="22.25" bestFit="1" customWidth="1"/>
    <col min="6" max="6" width="11.75" bestFit="1" customWidth="1"/>
    <col min="7" max="7" width="12.5" bestFit="1" customWidth="1"/>
    <col min="8" max="10" width="11.75" bestFit="1" customWidth="1"/>
    <col min="11" max="11" width="11.125" bestFit="1" customWidth="1"/>
    <col min="13" max="13" width="11" bestFit="1" customWidth="1"/>
    <col min="14" max="14" width="10.75" customWidth="1"/>
  </cols>
  <sheetData>
    <row r="1" spans="2:11" ht="17.25" thickBot="1" x14ac:dyDescent="0.35">
      <c r="C1" t="s">
        <v>4</v>
      </c>
      <c r="E1" s="16"/>
      <c r="F1" s="55" t="s">
        <v>24</v>
      </c>
      <c r="G1" s="55"/>
      <c r="H1" s="55"/>
      <c r="I1" s="55"/>
      <c r="J1" s="55"/>
      <c r="K1" s="56"/>
    </row>
    <row r="2" spans="2:11" ht="17.25" thickBot="1" x14ac:dyDescent="0.35">
      <c r="B2" s="4" t="s">
        <v>0</v>
      </c>
      <c r="C2" s="2">
        <v>1</v>
      </c>
      <c r="E2" s="17"/>
      <c r="F2" s="9" t="s">
        <v>14</v>
      </c>
      <c r="G2" s="8" t="s">
        <v>8</v>
      </c>
      <c r="H2" s="7" t="s">
        <v>13</v>
      </c>
      <c r="I2" s="8" t="s">
        <v>15</v>
      </c>
      <c r="J2" s="7" t="s">
        <v>25</v>
      </c>
      <c r="K2" s="9" t="s">
        <v>26</v>
      </c>
    </row>
    <row r="3" spans="2:11" ht="17.25" thickBot="1" x14ac:dyDescent="0.35">
      <c r="B3" s="5" t="s">
        <v>2</v>
      </c>
      <c r="C3" s="1">
        <v>9</v>
      </c>
      <c r="E3" s="52" t="s">
        <v>11</v>
      </c>
      <c r="F3" s="20">
        <f>IF(C14=1,C9/100*C12*(C12-1)*(C12-2)*(C12-3)*(C12-4)/C13,"ERROR")</f>
        <v>0.1286179867623759</v>
      </c>
      <c r="G3" s="21">
        <f>IF(C14=1,C9/100* C10*C12*(C12-1)*(C12-2)*(C12-3)*5 /C13,"ERROR")</f>
        <v>5.9729715214725636E-2</v>
      </c>
      <c r="H3" s="22">
        <f>IF(C14=1,C9/100* C10*(C10-1)*C12*(C12-1)*(C12-2)*10 /C13,"ERROR")</f>
        <v>1.0692356427327429E-2</v>
      </c>
      <c r="I3" s="21">
        <f>IF(C14=1,C9/100* C10*(C10-1)*(C10-2)*C12*(C12-1)*10 /C13,"ERROR")</f>
        <v>9.2118763066205542E-4</v>
      </c>
      <c r="J3" s="22">
        <f>IF(C14=1,C9/100* C10*(C10-1)*(C10-2)*(C10-3)*C12*5 /C13,"ERROR")</f>
        <v>3.8147340533551375E-5</v>
      </c>
      <c r="K3" s="20">
        <f>IF(C14=1,C9/100* C10*(C10-1)*(C10-2)*(C10-3)*(C10-4) /C13,"ERROR")</f>
        <v>6.0662437545708603E-7</v>
      </c>
    </row>
    <row r="4" spans="2:11" ht="17.25" thickBot="1" x14ac:dyDescent="0.35">
      <c r="B4" s="5" t="s">
        <v>1</v>
      </c>
      <c r="C4" s="1">
        <v>72</v>
      </c>
      <c r="E4" s="53" t="s">
        <v>12</v>
      </c>
      <c r="F4" s="12">
        <f>IF(C14=1,F3*100,"ERROR")</f>
        <v>12.861798676237591</v>
      </c>
      <c r="G4" s="11">
        <f>IF(C14=1,G3*100,"ERROR")</f>
        <v>5.9729715214725632</v>
      </c>
      <c r="H4" s="10">
        <f>IF(C14=1,H3*100,"ERROR")</f>
        <v>1.069235642732743</v>
      </c>
      <c r="I4" s="11">
        <f>IF(C14=1,I3*100,"ERROR")</f>
        <v>9.2118763066205547E-2</v>
      </c>
      <c r="J4" s="10">
        <f>IF(C14=1,J3*100,"ERROR")</f>
        <v>3.8147340533551373E-3</v>
      </c>
      <c r="K4" s="12">
        <f>IF(C14=1,K3*100,"ERROR")</f>
        <v>6.0662437545708605E-5</v>
      </c>
    </row>
    <row r="5" spans="2:11" ht="17.25" thickBot="1" x14ac:dyDescent="0.35">
      <c r="B5" s="6" t="s">
        <v>16</v>
      </c>
      <c r="C5" s="3">
        <v>7</v>
      </c>
      <c r="E5" s="54" t="s">
        <v>27</v>
      </c>
      <c r="F5" s="15">
        <f>IF(C14=1,F4+G5,"ERROR")</f>
        <v>20.000000000000004</v>
      </c>
      <c r="G5" s="14">
        <f>IF(C14=1,G4+H5,"ERROR")</f>
        <v>7.1382013237624129</v>
      </c>
      <c r="H5" s="13">
        <f>IF(C14=1,H4+I5,"ERROR")</f>
        <v>1.1652298022898493</v>
      </c>
      <c r="I5" s="14">
        <f>IF(C14=1,I4+J5,"ERROR")</f>
        <v>9.5994159557106398E-2</v>
      </c>
      <c r="J5" s="13">
        <f>IF(C14=1,J4+K5,"ERROR")</f>
        <v>3.8753964909008457E-3</v>
      </c>
      <c r="K5" s="15">
        <f>IF(C14=1,K4,"ERROR")</f>
        <v>6.0662437545708605E-5</v>
      </c>
    </row>
    <row r="7" spans="2:11" ht="17.25" thickBot="1" x14ac:dyDescent="0.35">
      <c r="B7" s="41" t="s">
        <v>3</v>
      </c>
      <c r="C7" s="42">
        <f>IF(C2=1, 39, IF(C2=2, 26, IF(C2=3, 21, IF(C2=4, 13, IF(C2=5,10,0)))))</f>
        <v>39</v>
      </c>
      <c r="D7" s="23"/>
    </row>
    <row r="8" spans="2:11" ht="17.25" thickBot="1" x14ac:dyDescent="0.35">
      <c r="B8" s="43" t="s">
        <v>5</v>
      </c>
      <c r="C8" s="44">
        <f>IF(C2=1, 11, IF(C2=2, 12, IF(C2=3, 12, IF(C2=4, 9, IF(C2=5,6,0)))))</f>
        <v>11</v>
      </c>
      <c r="D8" s="23"/>
      <c r="F8" s="18" t="s">
        <v>28</v>
      </c>
      <c r="G8" s="17" t="s">
        <v>29</v>
      </c>
      <c r="H8" s="25" t="s">
        <v>31</v>
      </c>
    </row>
    <row r="9" spans="2:11" ht="17.25" thickBot="1" x14ac:dyDescent="0.35">
      <c r="B9" s="43" t="s">
        <v>17</v>
      </c>
      <c r="C9" s="44">
        <f>_xlfn.SWITCH(C2,1,C17,2,C18,3,C19,4,C20,5,C21)</f>
        <v>20</v>
      </c>
      <c r="D9" s="23"/>
      <c r="F9" s="19">
        <f>IF(C14=1,G3*1+H3*2+I3*3+J3*4+K3*5,"ERROR")</f>
        <v>8.4033613445378144E-2</v>
      </c>
      <c r="G9" s="24">
        <f>IF(C14=1,IF(F9=0,"불가능",1/F9),"ERROR")</f>
        <v>11.9</v>
      </c>
      <c r="H9" s="24">
        <f>G9*4</f>
        <v>47.6</v>
      </c>
    </row>
    <row r="10" spans="2:11" ht="17.25" thickBot="1" x14ac:dyDescent="0.35">
      <c r="B10" s="43" t="s">
        <v>6</v>
      </c>
      <c r="C10" s="44">
        <f>C7-C3</f>
        <v>30</v>
      </c>
      <c r="D10" s="23"/>
    </row>
    <row r="11" spans="2:11" ht="17.25" thickBot="1" x14ac:dyDescent="0.35">
      <c r="B11" s="43" t="s">
        <v>7</v>
      </c>
      <c r="C11" s="44">
        <f>C8*C7-C4</f>
        <v>357</v>
      </c>
      <c r="D11" s="23"/>
      <c r="F11" s="26" t="s">
        <v>32</v>
      </c>
      <c r="G11" s="27"/>
      <c r="H11" s="27"/>
      <c r="I11" s="27"/>
      <c r="J11" s="27"/>
      <c r="K11" s="28"/>
    </row>
    <row r="12" spans="2:11" x14ac:dyDescent="0.3">
      <c r="B12" s="43" t="s">
        <v>9</v>
      </c>
      <c r="C12" s="44">
        <f>C11-C10</f>
        <v>327</v>
      </c>
      <c r="D12" s="23"/>
      <c r="F12" s="29" t="s">
        <v>36</v>
      </c>
      <c r="G12" s="30"/>
      <c r="H12" s="30"/>
      <c r="I12" s="30"/>
      <c r="J12" s="30"/>
      <c r="K12" s="31"/>
    </row>
    <row r="13" spans="2:11" x14ac:dyDescent="0.3">
      <c r="B13" s="45" t="s">
        <v>10</v>
      </c>
      <c r="C13" s="46">
        <f>C11*(C11-1)*(C11-2)*(C11-3)*(C11-4)</f>
        <v>5637993028920</v>
      </c>
      <c r="D13" s="23"/>
      <c r="F13" s="32" t="s">
        <v>35</v>
      </c>
      <c r="G13" s="33"/>
      <c r="H13" s="33"/>
      <c r="I13" s="33"/>
      <c r="J13" s="33"/>
      <c r="K13" s="34"/>
    </row>
    <row r="14" spans="2:11" x14ac:dyDescent="0.3">
      <c r="B14" s="47" t="s">
        <v>30</v>
      </c>
      <c r="C14" s="48">
        <f>IF(C10&lt;0,0, IF(C11&lt;0,0, IF(C12&lt;0,0,1)))</f>
        <v>1</v>
      </c>
      <c r="F14" s="32" t="s">
        <v>33</v>
      </c>
      <c r="G14" s="33"/>
      <c r="H14" s="33"/>
      <c r="I14" s="33"/>
      <c r="J14" s="33"/>
      <c r="K14" s="34"/>
    </row>
    <row r="15" spans="2:11" x14ac:dyDescent="0.3">
      <c r="F15" s="32" t="s">
        <v>34</v>
      </c>
      <c r="G15" s="33"/>
      <c r="H15" s="33"/>
      <c r="I15" s="33"/>
      <c r="J15" s="33"/>
      <c r="K15" s="34"/>
    </row>
    <row r="16" spans="2:11" x14ac:dyDescent="0.3">
      <c r="F16" s="35"/>
      <c r="G16" s="36"/>
      <c r="H16" s="36"/>
      <c r="I16" s="36"/>
      <c r="J16" s="36"/>
      <c r="K16" s="37"/>
    </row>
    <row r="17" spans="2:11" x14ac:dyDescent="0.3">
      <c r="B17" s="41" t="s">
        <v>18</v>
      </c>
      <c r="C17" s="49">
        <f>_xlfn.SWITCH(C5,1,100,2,100, 3,65, 4,50, 5,37, 6,24.5, 7,20, 8,15, 9,10)</f>
        <v>20</v>
      </c>
      <c r="F17" s="35"/>
      <c r="G17" s="36"/>
      <c r="H17" s="36"/>
      <c r="I17" s="36"/>
      <c r="J17" s="36"/>
      <c r="K17" s="37"/>
    </row>
    <row r="18" spans="2:11" x14ac:dyDescent="0.3">
      <c r="B18" s="43" t="s">
        <v>19</v>
      </c>
      <c r="C18" s="50">
        <f>_xlfn.SWITCH(C5,1,0, 2,0, 3,30, 4,35, 5,35, 6,35, 7,30, 8,25, 9,15)</f>
        <v>30</v>
      </c>
      <c r="F18" s="35"/>
      <c r="G18" s="36"/>
      <c r="H18" s="36"/>
      <c r="I18" s="36"/>
      <c r="J18" s="36"/>
      <c r="K18" s="37"/>
    </row>
    <row r="19" spans="2:11" ht="17.25" thickBot="1" x14ac:dyDescent="0.35">
      <c r="B19" s="43" t="s">
        <v>20</v>
      </c>
      <c r="C19" s="50">
        <f>_xlfn.SWITCH(C5,1,0, 2,0, 3,5, 4,15, 5,25, 6,30, 7,33, 8,35, 9,35)</f>
        <v>33</v>
      </c>
      <c r="F19" s="38"/>
      <c r="G19" s="39"/>
      <c r="H19" s="39"/>
      <c r="I19" s="39"/>
      <c r="J19" s="39"/>
      <c r="K19" s="40"/>
    </row>
    <row r="20" spans="2:11" x14ac:dyDescent="0.3">
      <c r="B20" s="43" t="s">
        <v>21</v>
      </c>
      <c r="C20" s="50">
        <f>_xlfn.SWITCH(C5,1,0, 2,0, 3,0, 4,0, 5,3, 6,10, 7,15, 8,20, 9,30)</f>
        <v>15</v>
      </c>
    </row>
    <row r="21" spans="2:11" x14ac:dyDescent="0.3">
      <c r="B21" s="43" t="s">
        <v>22</v>
      </c>
      <c r="C21" s="50">
        <f>_xlfn.SWITCH(C5,1,0, 2,0, 3,0, 4,0, 5,0, 6,0.5, 7,2, 8,5, 9,10)</f>
        <v>2</v>
      </c>
    </row>
    <row r="22" spans="2:11" x14ac:dyDescent="0.3">
      <c r="B22" s="45" t="s">
        <v>23</v>
      </c>
      <c r="C22" s="51">
        <f>SUM(C17:C21)</f>
        <v>100</v>
      </c>
    </row>
  </sheetData>
  <mergeCells count="10">
    <mergeCell ref="F16:K16"/>
    <mergeCell ref="F17:K17"/>
    <mergeCell ref="F18:K18"/>
    <mergeCell ref="F19:K19"/>
    <mergeCell ref="F11:K11"/>
    <mergeCell ref="F12:K12"/>
    <mergeCell ref="F13:K13"/>
    <mergeCell ref="F14:K14"/>
    <mergeCell ref="F15:K15"/>
    <mergeCell ref="F1:K1"/>
  </mergeCells>
  <phoneticPr fontId="5" type="noConversion"/>
  <conditionalFormatting sqref="C7:C8">
    <cfRule type="cellIs" dxfId="6" priority="4" operator="equal">
      <formula>0</formula>
    </cfRule>
  </conditionalFormatting>
  <conditionalFormatting sqref="C10">
    <cfRule type="cellIs" dxfId="5" priority="3" operator="lessThan">
      <formula>0</formula>
    </cfRule>
  </conditionalFormatting>
  <conditionalFormatting sqref="C11">
    <cfRule type="cellIs" dxfId="4" priority="2" operator="lessThan">
      <formula>0</formula>
    </cfRule>
  </conditionalFormatting>
  <conditionalFormatting sqref="C1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김정극</dc:creator>
  <cp:lastModifiedBy>김정극</cp:lastModifiedBy>
  <dcterms:created xsi:type="dcterms:W3CDTF">2019-07-02T16:02:45Z</dcterms:created>
  <dcterms:modified xsi:type="dcterms:W3CDTF">2019-07-02T17:12:05Z</dcterms:modified>
</cp:coreProperties>
</file>