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sja\Desktop\로아\"/>
    </mc:Choice>
  </mc:AlternateContent>
  <xr:revisionPtr revIDLastSave="0" documentId="13_ncr:1_{8F798BA1-8EF9-4314-B07B-235B2C2E56B8}" xr6:coauthVersionLast="45" xr6:coauthVersionMax="45" xr10:uidLastSave="{00000000-0000-0000-0000-000000000000}"/>
  <bookViews>
    <workbookView xWindow="-108" yWindow="-108" windowWidth="23256" windowHeight="12576" xr2:uid="{E64BB927-20E4-4981-BA97-D6FACC9F2BE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3" i="1" l="1"/>
  <c r="J13" i="1"/>
  <c r="I13" i="1"/>
  <c r="H13" i="1"/>
  <c r="G13" i="1"/>
  <c r="F13" i="1"/>
  <c r="E13" i="1"/>
  <c r="D13" i="1"/>
  <c r="K6" i="1"/>
  <c r="J6" i="1"/>
  <c r="I6" i="1"/>
  <c r="H6" i="1"/>
  <c r="G6" i="1"/>
  <c r="F6" i="1"/>
  <c r="E6" i="1"/>
  <c r="D6" i="1"/>
  <c r="W37" i="1" l="1"/>
  <c r="X37" i="1"/>
  <c r="Y37" i="1"/>
  <c r="Z37" i="1"/>
  <c r="AA37" i="1"/>
  <c r="AB37" i="1"/>
  <c r="AC37" i="1"/>
  <c r="AD37" i="1"/>
  <c r="W38" i="1"/>
  <c r="X38" i="1"/>
  <c r="Y38" i="1"/>
  <c r="Z38" i="1"/>
  <c r="AA38" i="1"/>
  <c r="AB38" i="1"/>
  <c r="AC38" i="1"/>
  <c r="AD38" i="1"/>
  <c r="W39" i="1"/>
  <c r="X39" i="1"/>
  <c r="Y39" i="1"/>
  <c r="Z39" i="1"/>
  <c r="AA39" i="1"/>
  <c r="AB39" i="1"/>
  <c r="AC39" i="1"/>
  <c r="AD39" i="1"/>
  <c r="K10" i="1" s="1"/>
  <c r="W40" i="1"/>
  <c r="X40" i="1"/>
  <c r="Y40" i="1"/>
  <c r="Z40" i="1"/>
  <c r="AA40" i="1"/>
  <c r="AB40" i="1"/>
  <c r="AC40" i="1"/>
  <c r="AD40" i="1"/>
  <c r="W41" i="1"/>
  <c r="X41" i="1"/>
  <c r="Y41" i="1"/>
  <c r="Z41" i="1"/>
  <c r="AA41" i="1"/>
  <c r="AB41" i="1"/>
  <c r="AC41" i="1"/>
  <c r="AD41" i="1"/>
  <c r="W42" i="1"/>
  <c r="X42" i="1"/>
  <c r="Y42" i="1"/>
  <c r="Z42" i="1"/>
  <c r="AA42" i="1"/>
  <c r="AB42" i="1"/>
  <c r="AC42" i="1"/>
  <c r="AD42" i="1"/>
  <c r="W43" i="1"/>
  <c r="X43" i="1"/>
  <c r="Y43" i="1"/>
  <c r="Z43" i="1"/>
  <c r="AA43" i="1"/>
  <c r="AB43" i="1"/>
  <c r="AC43" i="1"/>
  <c r="AD43" i="1"/>
  <c r="W44" i="1"/>
  <c r="X44" i="1"/>
  <c r="Y44" i="1"/>
  <c r="Z44" i="1"/>
  <c r="AA44" i="1"/>
  <c r="AB44" i="1"/>
  <c r="AC44" i="1"/>
  <c r="AD44" i="1"/>
  <c r="W45" i="1"/>
  <c r="X45" i="1"/>
  <c r="Y45" i="1"/>
  <c r="Z45" i="1"/>
  <c r="AA45" i="1"/>
  <c r="AB45" i="1"/>
  <c r="AC45" i="1"/>
  <c r="AD45" i="1"/>
  <c r="W46" i="1"/>
  <c r="X46" i="1"/>
  <c r="Y46" i="1"/>
  <c r="Z46" i="1"/>
  <c r="AA46" i="1"/>
  <c r="AB46" i="1"/>
  <c r="AC46" i="1"/>
  <c r="AD46" i="1"/>
  <c r="W47" i="1"/>
  <c r="X47" i="1"/>
  <c r="Y47" i="1"/>
  <c r="Z47" i="1"/>
  <c r="AA47" i="1"/>
  <c r="AB47" i="1"/>
  <c r="AC47" i="1"/>
  <c r="AD47" i="1"/>
  <c r="W48" i="1"/>
  <c r="X48" i="1"/>
  <c r="Y48" i="1"/>
  <c r="Z48" i="1"/>
  <c r="AA48" i="1"/>
  <c r="AB48" i="1"/>
  <c r="AC48" i="1"/>
  <c r="AD48" i="1"/>
  <c r="W49" i="1"/>
  <c r="X49" i="1"/>
  <c r="Y49" i="1"/>
  <c r="Z49" i="1"/>
  <c r="AA49" i="1"/>
  <c r="AB49" i="1"/>
  <c r="AC49" i="1"/>
  <c r="AD49" i="1"/>
  <c r="W50" i="1"/>
  <c r="X50" i="1"/>
  <c r="Y50" i="1"/>
  <c r="Z50" i="1"/>
  <c r="AA50" i="1"/>
  <c r="AB50" i="1"/>
  <c r="AC50" i="1"/>
  <c r="AD50" i="1"/>
  <c r="X36" i="1"/>
  <c r="Y36" i="1"/>
  <c r="Z36" i="1"/>
  <c r="AA36" i="1"/>
  <c r="AB36" i="1"/>
  <c r="AC36" i="1"/>
  <c r="AD36" i="1"/>
  <c r="W36" i="1"/>
  <c r="W19" i="1"/>
  <c r="X19" i="1"/>
  <c r="Y19" i="1"/>
  <c r="Z19" i="1"/>
  <c r="AA19" i="1"/>
  <c r="AB19" i="1"/>
  <c r="AC19" i="1"/>
  <c r="AD19" i="1"/>
  <c r="X18" i="1"/>
  <c r="Y18" i="1"/>
  <c r="Z18" i="1"/>
  <c r="AA18" i="1"/>
  <c r="AB18" i="1"/>
  <c r="AC18" i="1"/>
  <c r="AD18" i="1"/>
  <c r="W18" i="1"/>
  <c r="W21" i="1"/>
  <c r="X21" i="1"/>
  <c r="Y21" i="1"/>
  <c r="Z21" i="1"/>
  <c r="AA21" i="1"/>
  <c r="AB21" i="1"/>
  <c r="I3" i="1" s="1"/>
  <c r="AC21" i="1"/>
  <c r="AD21" i="1"/>
  <c r="W22" i="1"/>
  <c r="X22" i="1"/>
  <c r="Y22" i="1"/>
  <c r="Z22" i="1"/>
  <c r="AA22" i="1"/>
  <c r="AB22" i="1"/>
  <c r="AC22" i="1"/>
  <c r="AD22" i="1"/>
  <c r="W23" i="1"/>
  <c r="X23" i="1"/>
  <c r="Y23" i="1"/>
  <c r="Z23" i="1"/>
  <c r="AA23" i="1"/>
  <c r="AB23" i="1"/>
  <c r="AC23" i="1"/>
  <c r="AD23" i="1"/>
  <c r="W24" i="1"/>
  <c r="X24" i="1"/>
  <c r="Y24" i="1"/>
  <c r="Z24" i="1"/>
  <c r="AA24" i="1"/>
  <c r="AB24" i="1"/>
  <c r="AC24" i="1"/>
  <c r="AD24" i="1"/>
  <c r="W25" i="1"/>
  <c r="X25" i="1"/>
  <c r="Y25" i="1"/>
  <c r="Z25" i="1"/>
  <c r="AA25" i="1"/>
  <c r="AB25" i="1"/>
  <c r="AC25" i="1"/>
  <c r="AD25" i="1"/>
  <c r="W26" i="1"/>
  <c r="X26" i="1"/>
  <c r="Y26" i="1"/>
  <c r="Z26" i="1"/>
  <c r="AA26" i="1"/>
  <c r="AB26" i="1"/>
  <c r="AC26" i="1"/>
  <c r="AD26" i="1"/>
  <c r="W27" i="1"/>
  <c r="X27" i="1"/>
  <c r="Y27" i="1"/>
  <c r="Z27" i="1"/>
  <c r="AA27" i="1"/>
  <c r="AB27" i="1"/>
  <c r="AC27" i="1"/>
  <c r="AD27" i="1"/>
  <c r="W28" i="1"/>
  <c r="X28" i="1"/>
  <c r="Y28" i="1"/>
  <c r="Z28" i="1"/>
  <c r="AA28" i="1"/>
  <c r="AB28" i="1"/>
  <c r="AC28" i="1"/>
  <c r="AD28" i="1"/>
  <c r="W29" i="1"/>
  <c r="X29" i="1"/>
  <c r="Y29" i="1"/>
  <c r="Z29" i="1"/>
  <c r="AA29" i="1"/>
  <c r="AB29" i="1"/>
  <c r="AC29" i="1"/>
  <c r="AD29" i="1"/>
  <c r="W30" i="1"/>
  <c r="X30" i="1"/>
  <c r="Y30" i="1"/>
  <c r="Z30" i="1"/>
  <c r="AA30" i="1"/>
  <c r="AB30" i="1"/>
  <c r="AC30" i="1"/>
  <c r="AD30" i="1"/>
  <c r="W31" i="1"/>
  <c r="X31" i="1"/>
  <c r="Y31" i="1"/>
  <c r="Z31" i="1"/>
  <c r="AA31" i="1"/>
  <c r="AB31" i="1"/>
  <c r="AC31" i="1"/>
  <c r="AD31" i="1"/>
  <c r="W32" i="1"/>
  <c r="X32" i="1"/>
  <c r="Y32" i="1"/>
  <c r="Z32" i="1"/>
  <c r="AA32" i="1"/>
  <c r="AB32" i="1"/>
  <c r="AC32" i="1"/>
  <c r="AD32" i="1"/>
  <c r="X20" i="1"/>
  <c r="Y20" i="1"/>
  <c r="Z20" i="1"/>
  <c r="AA20" i="1"/>
  <c r="AB20" i="1"/>
  <c r="AC20" i="1"/>
  <c r="AD20" i="1"/>
  <c r="W20" i="1"/>
  <c r="K3" i="1" l="1"/>
  <c r="J3" i="1"/>
  <c r="J10" i="1"/>
  <c r="G3" i="1"/>
  <c r="F3" i="1"/>
  <c r="I10" i="1"/>
  <c r="H3" i="1"/>
  <c r="H10" i="1"/>
  <c r="G10" i="1"/>
  <c r="F10" i="1"/>
  <c r="E3" i="1"/>
  <c r="E10" i="1"/>
  <c r="D3" i="1"/>
  <c r="D10" i="1"/>
</calcChain>
</file>

<file path=xl/sharedStrings.xml><?xml version="1.0" encoding="utf-8"?>
<sst xmlns="http://schemas.openxmlformats.org/spreadsheetml/2006/main" count="109" uniqueCount="33">
  <si>
    <t>무기 계승 정보</t>
    <phoneticPr fontId="1" type="noConversion"/>
  </si>
  <si>
    <t>고고한</t>
    <phoneticPr fontId="1" type="noConversion"/>
  </si>
  <si>
    <t>유물</t>
    <phoneticPr fontId="1" type="noConversion"/>
  </si>
  <si>
    <t>우마늄 결정</t>
    <phoneticPr fontId="1" type="noConversion"/>
  </si>
  <si>
    <t>미스트리움</t>
    <phoneticPr fontId="1" type="noConversion"/>
  </si>
  <si>
    <t>분노의 정수</t>
    <phoneticPr fontId="1" type="noConversion"/>
  </si>
  <si>
    <t>Lv 상승치</t>
    <phoneticPr fontId="1" type="noConversion"/>
  </si>
  <si>
    <t>무기 교환 = 분노의 정수 225개</t>
    <phoneticPr fontId="1" type="noConversion"/>
  </si>
  <si>
    <t>방어구 계승 정보</t>
    <phoneticPr fontId="1" type="noConversion"/>
  </si>
  <si>
    <t>갈라토늄 결정</t>
    <phoneticPr fontId="1" type="noConversion"/>
  </si>
  <si>
    <t>방어구 교환 = 분노의 정수 135개</t>
    <phoneticPr fontId="1" type="noConversion"/>
  </si>
  <si>
    <t>무기 재련 정보</t>
    <phoneticPr fontId="1" type="noConversion"/>
  </si>
  <si>
    <t>연마된 돌파석</t>
    <phoneticPr fontId="1" type="noConversion"/>
  </si>
  <si>
    <t>빛나는 돌파석</t>
    <phoneticPr fontId="1" type="noConversion"/>
  </si>
  <si>
    <t>골드</t>
    <phoneticPr fontId="1" type="noConversion"/>
  </si>
  <si>
    <t>영광의 돌파석</t>
    <phoneticPr fontId="1" type="noConversion"/>
  </si>
  <si>
    <t>기본 확률</t>
    <phoneticPr fontId="1" type="noConversion"/>
  </si>
  <si>
    <t>풀숨 확률</t>
    <phoneticPr fontId="1" type="noConversion"/>
  </si>
  <si>
    <t>방어구 재련 정보</t>
    <phoneticPr fontId="1" type="noConversion"/>
  </si>
  <si>
    <t>토큰</t>
    <phoneticPr fontId="1" type="noConversion"/>
  </si>
  <si>
    <t>무기</t>
  </si>
  <si>
    <t>무기</t>
    <phoneticPr fontId="1" type="noConversion"/>
  </si>
  <si>
    <t>계승</t>
    <phoneticPr fontId="1" type="noConversion"/>
  </si>
  <si>
    <t>목표</t>
    <phoneticPr fontId="1" type="noConversion"/>
  </si>
  <si>
    <t>무기 품술 기댓값</t>
    <phoneticPr fontId="1" type="noConversion"/>
  </si>
  <si>
    <t>방어구 품술 기댓값</t>
    <phoneticPr fontId="1" type="noConversion"/>
  </si>
  <si>
    <t>방어구</t>
  </si>
  <si>
    <t>연돌</t>
    <phoneticPr fontId="1" type="noConversion"/>
  </si>
  <si>
    <t>빛돌</t>
    <phoneticPr fontId="1" type="noConversion"/>
  </si>
  <si>
    <t>영돌</t>
    <phoneticPr fontId="1" type="noConversion"/>
  </si>
  <si>
    <t>분노의 정수는 완제 값+계승 비용이 포함된 개수 입니다.</t>
    <phoneticPr fontId="1" type="noConversion"/>
  </si>
  <si>
    <t>파란색 셀의 계승, 목표 값만 변경하시면 됩니다.</t>
    <phoneticPr fontId="1" type="noConversion"/>
  </si>
  <si>
    <t>재료의 수는 풀숨 기준 기댓값이며, 숨결 가격은 계산에 포함되지 않습니다.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</si>
</sst>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.0_ "/>
  </numFmts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9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10" fontId="0" fillId="0" borderId="0" xfId="0" applyNumberFormat="1">
      <alignment vertical="center"/>
    </xf>
    <xf numFmtId="0" fontId="0" fillId="0" borderId="0" xfId="0" applyAlignment="1">
      <alignment vertical="center"/>
    </xf>
    <xf numFmtId="10" fontId="0" fillId="0" borderId="0" xfId="0" applyNumberFormat="1" applyFill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9" fontId="0" fillId="0" borderId="0" xfId="0" applyNumberForma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9" fontId="0" fillId="0" borderId="7" xfId="0" applyNumberForma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3" xfId="0" applyNumberFormat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10" fontId="0" fillId="0" borderId="5" xfId="0" applyNumberFormat="1" applyBorder="1">
      <alignment vertical="center"/>
    </xf>
    <xf numFmtId="10" fontId="0" fillId="2" borderId="5" xfId="0" applyNumberFormat="1" applyFill="1" applyBorder="1">
      <alignment vertical="center"/>
    </xf>
    <xf numFmtId="10" fontId="0" fillId="2" borderId="8" xfId="0" applyNumberFormat="1" applyFill="1" applyBorder="1">
      <alignment vertical="center"/>
    </xf>
    <xf numFmtId="0" fontId="0" fillId="0" borderId="2" xfId="0" applyBorder="1" applyAlignment="1" applyProtection="1">
      <alignment horizontal="center" vertical="center"/>
    </xf>
    <xf numFmtId="176" fontId="0" fillId="0" borderId="3" xfId="0" applyNumberFormat="1" applyBorder="1" applyAlignment="1" applyProtection="1">
      <alignment horizontal="center" vertical="center"/>
    </xf>
    <xf numFmtId="0" fontId="0" fillId="4" borderId="0" xfId="0" applyFill="1" applyBorder="1" applyProtection="1">
      <alignment vertical="center"/>
      <protection locked="0"/>
    </xf>
    <xf numFmtId="0" fontId="0" fillId="4" borderId="7" xfId="0" applyFill="1" applyBorder="1" applyProtection="1">
      <alignment vertical="center"/>
      <protection locked="0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0" fillId="0" borderId="0" xfId="0" applyNumberFormat="1" applyBorder="1" applyAlignment="1" applyProtection="1">
      <alignment horizontal="center" vertical="center"/>
    </xf>
    <xf numFmtId="177" fontId="0" fillId="0" borderId="7" xfId="0" applyNumberFormat="1" applyBorder="1" applyAlignment="1" applyProtection="1">
      <alignment horizontal="center" vertical="center"/>
    </xf>
    <xf numFmtId="177" fontId="0" fillId="0" borderId="5" xfId="0" applyNumberFormat="1" applyBorder="1" applyAlignment="1" applyProtection="1">
      <alignment horizontal="center" vertical="center"/>
    </xf>
    <xf numFmtId="177" fontId="0" fillId="0" borderId="8" xfId="0" applyNumberFormat="1" applyBorder="1" applyAlignment="1" applyProtection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4C905-9696-45B1-B1CF-8C7125F1B761}">
  <dimension ref="B1:AL57"/>
  <sheetViews>
    <sheetView tabSelected="1" zoomScale="85" zoomScaleNormal="85" workbookViewId="0"/>
  </sheetViews>
  <sheetFormatPr defaultRowHeight="17.399999999999999" x14ac:dyDescent="0.4"/>
  <cols>
    <col min="4" max="6" width="13.69921875" customWidth="1"/>
    <col min="7" max="7" width="8.5" style="2" customWidth="1"/>
    <col min="8" max="8" width="9.19921875" bestFit="1" customWidth="1"/>
    <col min="10" max="10" width="11.19921875" style="4" customWidth="1"/>
    <col min="11" max="11" width="13" style="4" bestFit="1" customWidth="1"/>
    <col min="12" max="13" width="11.19921875" style="4" customWidth="1"/>
    <col min="14" max="17" width="8.796875" style="4"/>
    <col min="18" max="18" width="8.796875" style="6"/>
    <col min="19" max="20" width="8.796875" style="3"/>
  </cols>
  <sheetData>
    <row r="1" spans="2:32" ht="18" thickBot="1" x14ac:dyDescent="0.45"/>
    <row r="2" spans="2:32" ht="18" thickBot="1" x14ac:dyDescent="0.45">
      <c r="B2" s="28" t="s">
        <v>21</v>
      </c>
      <c r="C2" s="11"/>
      <c r="D2" s="36" t="s">
        <v>3</v>
      </c>
      <c r="E2" s="36" t="s">
        <v>4</v>
      </c>
      <c r="F2" s="36" t="s">
        <v>5</v>
      </c>
      <c r="G2" s="36" t="s">
        <v>27</v>
      </c>
      <c r="H2" s="36" t="s">
        <v>28</v>
      </c>
      <c r="I2" s="36" t="s">
        <v>29</v>
      </c>
      <c r="J2" s="36" t="s">
        <v>19</v>
      </c>
      <c r="K2" s="37" t="s">
        <v>14</v>
      </c>
      <c r="M2" s="43" t="s">
        <v>32</v>
      </c>
      <c r="N2" s="44"/>
      <c r="O2" s="44"/>
      <c r="P2" s="44"/>
      <c r="Q2" s="44"/>
      <c r="R2" s="44"/>
      <c r="S2" s="45"/>
    </row>
    <row r="3" spans="2:32" ht="18" thickBot="1" x14ac:dyDescent="0.45">
      <c r="B3" s="20" t="s">
        <v>22</v>
      </c>
      <c r="C3" s="38">
        <v>3</v>
      </c>
      <c r="D3" s="52">
        <f>SUMIFS(W18:W32,  $V$18:$V$32,"&lt;="&amp;$C$4,  $V$18:$V$32,"&gt;"&amp;$C$3)+SUMIF($C$18:$C$26,$C$3,D18:D26)</f>
        <v>231.33333333333334</v>
      </c>
      <c r="E3" s="52">
        <f>SUMIFS(X18:X32,$V$18:$V$32,"&lt;="&amp;$C$4,$V$18:$V$32,"&gt;"&amp;$C$3)+SUMIF($C$18:$C$26,$C$3,E18:E26)</f>
        <v>1312.6666666666667</v>
      </c>
      <c r="F3" s="52">
        <f>SUMIFS(Y18:Y32,$V$18:$V$32,"&lt;="&amp;$C$4,$V$18:$V$32,"&gt;"&amp;$C$3)+SUMIF($C$18:$C$26,$C$3,F18:F26)+225</f>
        <v>829</v>
      </c>
      <c r="G3" s="52">
        <f>SUMIFS(Z18:Z32,$V$18:$V$32,"&lt;="&amp;$C$4,$V$18:$V$32,"&gt;"&amp;$C$3)</f>
        <v>13.333333333333334</v>
      </c>
      <c r="H3" s="52">
        <f>SUMIFS(AA18:AA32,$V$18:$V$32,"&lt;="&amp;$C$4,$V$18:$V$32,"&gt;"&amp;$C$3)</f>
        <v>8</v>
      </c>
      <c r="I3" s="52">
        <f>SUMIFS(AB18:AB32,$V$18:$V$32,"&lt;="&amp;$C$4,$V$18:$V$32,"&gt;"&amp;$C$3)</f>
        <v>0</v>
      </c>
      <c r="J3" s="52">
        <f>SUMIFS(AC18:AC32,$V$18:$V$32,"&lt;="&amp;$C$4,$V$18:$V$32,"&gt;"&amp;$C$3)</f>
        <v>3.666666666666667</v>
      </c>
      <c r="K3" s="54">
        <f>SUMIFS(AD18:AD32,$V$18:$V$32,"&lt;="&amp;$C$4,$V$18:$V$32,"&gt;"&amp;$C$3)+SUMIF($C$18:$C$26,$C$3,G18:G26)</f>
        <v>3706.3333333333335</v>
      </c>
    </row>
    <row r="4" spans="2:32" ht="18" thickBot="1" x14ac:dyDescent="0.45">
      <c r="B4" s="21" t="s">
        <v>23</v>
      </c>
      <c r="C4" s="39">
        <v>9</v>
      </c>
      <c r="D4" s="53"/>
      <c r="E4" s="53"/>
      <c r="F4" s="53"/>
      <c r="G4" s="53"/>
      <c r="H4" s="53"/>
      <c r="I4" s="53"/>
      <c r="J4" s="53"/>
      <c r="K4" s="55"/>
      <c r="M4" s="43" t="s">
        <v>30</v>
      </c>
      <c r="N4" s="44"/>
      <c r="O4" s="44"/>
      <c r="P4" s="44"/>
      <c r="Q4" s="44"/>
      <c r="R4" s="44"/>
      <c r="S4" s="45"/>
    </row>
    <row r="5" spans="2:32" ht="18" thickBot="1" x14ac:dyDescent="0.45">
      <c r="B5" s="28" t="s">
        <v>20</v>
      </c>
      <c r="C5" s="11"/>
      <c r="D5" s="10" t="s">
        <v>3</v>
      </c>
      <c r="E5" s="10" t="s">
        <v>4</v>
      </c>
      <c r="F5" s="10" t="s">
        <v>5</v>
      </c>
      <c r="G5" s="10" t="s">
        <v>27</v>
      </c>
      <c r="H5" s="10" t="s">
        <v>28</v>
      </c>
      <c r="I5" s="10" t="s">
        <v>29</v>
      </c>
      <c r="J5" s="10" t="s">
        <v>19</v>
      </c>
      <c r="K5" s="29" t="s">
        <v>14</v>
      </c>
    </row>
    <row r="6" spans="2:32" ht="18" thickBot="1" x14ac:dyDescent="0.45">
      <c r="B6" s="20" t="s">
        <v>22</v>
      </c>
      <c r="C6" s="38">
        <v>9</v>
      </c>
      <c r="D6" s="48">
        <f>SUMIFS(W18:W32,  $V$18:$V$32,"&lt;="&amp;$C$7,  $V$18:$V$32,"&gt;"&amp;$C$6)+SUMIF($C$18:$C$26,$C$6,D18:D26)</f>
        <v>146</v>
      </c>
      <c r="E6" s="48">
        <f>SUMIFS(X18:X32,  $V$18:$V$32,"&lt;="&amp;$C$7,  $V$18:$V$32,"&gt;"&amp;$C$6)+SUMIF($C$18:$C$26,$C$6,E18:E26)</f>
        <v>606</v>
      </c>
      <c r="F6" s="48">
        <f>SUMIFS(Y18:Y32,  $V$18:$V$32,"&lt;="&amp;$C$7,  $V$18:$V$32,"&gt;"&amp;$C$6)+SUMIF($C$18:$C$26,$C$6,F18:F26)+225</f>
        <v>567</v>
      </c>
      <c r="G6" s="48">
        <f>SUMIFS(Z18:Z32,  $V$18:$V$32,"&lt;="&amp;$C$7,  $V$18:$V$32,"&gt;"&amp;$C$6)</f>
        <v>0</v>
      </c>
      <c r="H6" s="48">
        <f>SUMIFS(AA18:AA32,$V$18:$V$32,"&lt;="&amp;$C$7,$V$18:$V$32,"&gt;"&amp;$C$6)</f>
        <v>0</v>
      </c>
      <c r="I6" s="48">
        <f>SUMIFS(AB18:AB32,$V$18:$V$32,"&lt;="&amp;$C$7,$V$18:$V$32,"&gt;"&amp;$C$6)</f>
        <v>0</v>
      </c>
      <c r="J6" s="48">
        <f>SUMIFS(AC18:AC32,$V$18:$V$32,"&lt;="&amp;$C$7,$V$18:$V$32,"&gt;"&amp;$C$6)</f>
        <v>0</v>
      </c>
      <c r="K6" s="46">
        <f>SUMIFS(AD18:AD32,$V$18:$V$32,"&lt;="&amp;$C$7,$V$18:$V$32,"&gt;"&amp;$C$6)+SUMIF($C$18:$C$26,$C$6,G18:G26)</f>
        <v>2923</v>
      </c>
      <c r="M6" s="43" t="s">
        <v>31</v>
      </c>
      <c r="N6" s="44"/>
      <c r="O6" s="44"/>
      <c r="P6" s="44"/>
      <c r="Q6" s="44"/>
      <c r="R6" s="44"/>
      <c r="S6" s="45"/>
    </row>
    <row r="7" spans="2:32" ht="18" thickBot="1" x14ac:dyDescent="0.45">
      <c r="B7" s="21" t="s">
        <v>23</v>
      </c>
      <c r="C7" s="39">
        <v>9</v>
      </c>
      <c r="D7" s="49"/>
      <c r="E7" s="49"/>
      <c r="F7" s="49"/>
      <c r="G7" s="49"/>
      <c r="H7" s="49"/>
      <c r="I7" s="49"/>
      <c r="J7" s="49"/>
      <c r="K7" s="47"/>
    </row>
    <row r="8" spans="2:32" ht="18" thickBot="1" x14ac:dyDescent="0.45"/>
    <row r="9" spans="2:32" x14ac:dyDescent="0.4">
      <c r="B9" s="28" t="s">
        <v>26</v>
      </c>
      <c r="C9" s="11"/>
      <c r="D9" s="10" t="s">
        <v>9</v>
      </c>
      <c r="E9" s="10" t="s">
        <v>4</v>
      </c>
      <c r="F9" s="10" t="s">
        <v>5</v>
      </c>
      <c r="G9" s="10" t="s">
        <v>27</v>
      </c>
      <c r="H9" s="10" t="s">
        <v>28</v>
      </c>
      <c r="I9" s="10" t="s">
        <v>29</v>
      </c>
      <c r="J9" s="10" t="s">
        <v>19</v>
      </c>
      <c r="K9" s="29" t="s">
        <v>14</v>
      </c>
    </row>
    <row r="10" spans="2:32" x14ac:dyDescent="0.4">
      <c r="B10" s="20" t="s">
        <v>22</v>
      </c>
      <c r="C10" s="38">
        <v>3</v>
      </c>
      <c r="D10" s="48">
        <f>SUMIFS(W36:W50,  $V$36:$V$50,"&lt;="&amp;$C$11,  $V$36:$V$50,"&gt;"&amp;$C$10)+SUMIF($C$30:$C$38,$C$10,D30:D38)</f>
        <v>228</v>
      </c>
      <c r="E10" s="48">
        <f>SUMIFS(X36:X50,  $V$36:$V$50,"&lt;="&amp;$C$11,  $V$36:$V$50,"&gt;"&amp;$C$10)+SUMIF($C$30:$C$38,$C$10,E30:E38)</f>
        <v>1312.6666666666667</v>
      </c>
      <c r="F10" s="48">
        <f>SUMIFS(Y36:Y50,  $V$36:$V$50,"&lt;="&amp;$C$11,  $V$36:$V$50,"&gt;"&amp;$C$10)+SUMIF($C$30:$C$38,$C$10,F30:F38)+135</f>
        <v>617</v>
      </c>
      <c r="G10" s="48">
        <f>SUMIFS(Z36:Z50,  $V$36:$V$50,"&lt;="&amp;$C$11,  $V$36:$V$50,"&gt;"&amp;$C$10)</f>
        <v>11.666666666666668</v>
      </c>
      <c r="H10" s="48">
        <f>SUMIFS(AA36:AA50,  $V$36:$V$50,"&lt;="&amp;$C$11,  $V$36:$V$50,"&gt;"&amp;$C$10)</f>
        <v>8</v>
      </c>
      <c r="I10" s="48">
        <f>SUMIFS(AB36:AB50,  $V$36:$V$50,"&lt;="&amp;$C$11,  $V$36:$V$50,"&gt;"&amp;$C$10)</f>
        <v>0</v>
      </c>
      <c r="J10" s="48">
        <f>SUMIFS(AC36:AC50,  $V$36:$V$50,"&lt;="&amp;$C$11,  $V$36:$V$50,"&gt;"&amp;$C$10)</f>
        <v>3.666666666666667</v>
      </c>
      <c r="K10" s="46">
        <f>SUMIFS(AD36:AD50,  $V$36:$V$50,"&lt;="&amp;$C$11,  $V$36:$V$50,"&gt;"&amp;$C$10)+SUMIF($C$30:$C$38,$C$10,G30:G38)</f>
        <v>3701.3333333333335</v>
      </c>
    </row>
    <row r="11" spans="2:32" ht="18" thickBot="1" x14ac:dyDescent="0.45">
      <c r="B11" s="21" t="s">
        <v>23</v>
      </c>
      <c r="C11" s="39">
        <v>9</v>
      </c>
      <c r="D11" s="49"/>
      <c r="E11" s="49"/>
      <c r="F11" s="49"/>
      <c r="G11" s="49"/>
      <c r="H11" s="49"/>
      <c r="I11" s="49"/>
      <c r="J11" s="49"/>
      <c r="K11" s="47"/>
    </row>
    <row r="12" spans="2:32" x14ac:dyDescent="0.4">
      <c r="B12" s="28" t="s">
        <v>26</v>
      </c>
      <c r="C12" s="11"/>
      <c r="D12" s="10" t="s">
        <v>9</v>
      </c>
      <c r="E12" s="10" t="s">
        <v>4</v>
      </c>
      <c r="F12" s="10" t="s">
        <v>5</v>
      </c>
      <c r="G12" s="10" t="s">
        <v>27</v>
      </c>
      <c r="H12" s="10" t="s">
        <v>28</v>
      </c>
      <c r="I12" s="10" t="s">
        <v>29</v>
      </c>
      <c r="J12" s="10" t="s">
        <v>19</v>
      </c>
      <c r="K12" s="29" t="s">
        <v>14</v>
      </c>
    </row>
    <row r="13" spans="2:32" x14ac:dyDescent="0.4">
      <c r="B13" s="20" t="s">
        <v>22</v>
      </c>
      <c r="C13" s="38">
        <v>9</v>
      </c>
      <c r="D13" s="48">
        <f>SUMIFS(W36:W50,  $V$36:$V$50,"&lt;="&amp;$C$14,  $V$36:$V$50,"&gt;"&amp;$C$13)+SUMIF($C$30:$C$38,$C$13,D30:D38)</f>
        <v>120</v>
      </c>
      <c r="E13" s="48">
        <f>SUMIFS(X36:X50,  $V$36:$V$50,"&lt;="&amp;$C$14,  $V$36:$V$50,"&gt;"&amp;$C$13)+SUMIF($C$30:$C$38,$C$13,E30:E38)</f>
        <v>606</v>
      </c>
      <c r="F13" s="48">
        <f>SUMIFS(Y36:Y50,  $V$36:$V$50,"&lt;="&amp;$C$14,  $V$36:$V$50,"&gt;"&amp;$C$13)+SUMIF($C$30:$C$38,$C$13,F30:F38)+135</f>
        <v>408</v>
      </c>
      <c r="G13" s="48">
        <f>SUMIFS(Z36:Z50,  $V$36:$V$50,"&lt;="&amp;$C$14,  $V$36:$V$50,"&gt;"&amp;$C$13)</f>
        <v>0</v>
      </c>
      <c r="H13" s="48">
        <f>SUMIFS(AA36:AA50,  $V$36:$V$50,"&lt;="&amp;$C$14,  $V$36:$V$50,"&gt;"&amp;$C$13)</f>
        <v>0</v>
      </c>
      <c r="I13" s="48">
        <f>SUMIFS(AB36:AB50,  $V$36:$V$50,"&lt;="&amp;$C$14,  $V$36:$V$50,"&gt;"&amp;$C$13)</f>
        <v>0</v>
      </c>
      <c r="J13" s="48">
        <f>SUMIFS(AC36:AC50,  $V$36:$V$50,"&lt;="&amp;$C$14,  $V$36:$V$50,"&gt;"&amp;$C$13)</f>
        <v>0</v>
      </c>
      <c r="K13" s="46">
        <f>SUMIFS(AD36:AD50,  $V$36:$V$50,"&lt;="&amp;$C$14,  $V$36:$V$50,"&gt;"&amp;$C$13)+SUMIF($C$30:$C$38,$C$13,G30:G38)</f>
        <v>2340</v>
      </c>
    </row>
    <row r="14" spans="2:32" ht="18" thickBot="1" x14ac:dyDescent="0.45">
      <c r="B14" s="21" t="s">
        <v>23</v>
      </c>
      <c r="C14" s="39">
        <v>9</v>
      </c>
      <c r="D14" s="49"/>
      <c r="E14" s="49"/>
      <c r="F14" s="49"/>
      <c r="G14" s="49"/>
      <c r="H14" s="49"/>
      <c r="I14" s="49"/>
      <c r="J14" s="49"/>
      <c r="K14" s="47"/>
    </row>
    <row r="16" spans="2:32" x14ac:dyDescent="0.4">
      <c r="B16" s="40" t="s">
        <v>0</v>
      </c>
      <c r="C16" s="41"/>
      <c r="D16" s="42" t="s">
        <v>7</v>
      </c>
      <c r="E16" s="42"/>
      <c r="F16" s="42"/>
      <c r="G16" s="10"/>
      <c r="H16" s="26"/>
      <c r="J16" s="31" t="s">
        <v>11</v>
      </c>
      <c r="K16" s="12"/>
      <c r="L16" s="12"/>
      <c r="M16" s="12"/>
      <c r="N16" s="12"/>
      <c r="O16" s="12"/>
      <c r="P16" s="12"/>
      <c r="Q16" s="12"/>
      <c r="R16" s="12"/>
      <c r="S16" s="12"/>
      <c r="T16" s="32"/>
      <c r="V16" s="50" t="s">
        <v>24</v>
      </c>
      <c r="W16" s="42"/>
      <c r="X16" s="42"/>
      <c r="Y16" s="42"/>
      <c r="Z16" s="42"/>
      <c r="AA16" s="42"/>
      <c r="AB16" s="42"/>
      <c r="AC16" s="42"/>
      <c r="AD16" s="51"/>
      <c r="AE16" s="8"/>
      <c r="AF16" s="8"/>
    </row>
    <row r="17" spans="2:32" x14ac:dyDescent="0.4">
      <c r="B17" s="13" t="s">
        <v>1</v>
      </c>
      <c r="C17" s="14" t="s">
        <v>2</v>
      </c>
      <c r="D17" s="14" t="s">
        <v>3</v>
      </c>
      <c r="E17" s="14" t="s">
        <v>4</v>
      </c>
      <c r="F17" s="14" t="s">
        <v>5</v>
      </c>
      <c r="G17" s="14" t="s">
        <v>14</v>
      </c>
      <c r="H17" s="19" t="s">
        <v>6</v>
      </c>
      <c r="J17" s="13" t="s">
        <v>2</v>
      </c>
      <c r="K17" s="14" t="s">
        <v>3</v>
      </c>
      <c r="L17" s="14" t="s">
        <v>4</v>
      </c>
      <c r="M17" s="14" t="s">
        <v>5</v>
      </c>
      <c r="N17" s="14" t="s">
        <v>12</v>
      </c>
      <c r="O17" s="14" t="s">
        <v>13</v>
      </c>
      <c r="P17" s="14" t="s">
        <v>15</v>
      </c>
      <c r="Q17" s="14" t="s">
        <v>19</v>
      </c>
      <c r="R17" s="15" t="s">
        <v>14</v>
      </c>
      <c r="S17" s="14" t="s">
        <v>16</v>
      </c>
      <c r="T17" s="19" t="s">
        <v>17</v>
      </c>
      <c r="V17" s="13" t="s">
        <v>2</v>
      </c>
      <c r="W17" s="14" t="s">
        <v>3</v>
      </c>
      <c r="X17" s="14" t="s">
        <v>4</v>
      </c>
      <c r="Y17" s="14" t="s">
        <v>5</v>
      </c>
      <c r="Z17" s="14" t="s">
        <v>12</v>
      </c>
      <c r="AA17" s="14" t="s">
        <v>13</v>
      </c>
      <c r="AB17" s="14" t="s">
        <v>15</v>
      </c>
      <c r="AC17" s="14" t="s">
        <v>19</v>
      </c>
      <c r="AD17" s="16" t="s">
        <v>14</v>
      </c>
      <c r="AE17" s="4"/>
      <c r="AF17" s="4"/>
    </row>
    <row r="18" spans="2:32" x14ac:dyDescent="0.4">
      <c r="B18" s="13">
        <v>12</v>
      </c>
      <c r="C18" s="14">
        <v>3</v>
      </c>
      <c r="D18" s="14">
        <v>46</v>
      </c>
      <c r="E18" s="14">
        <v>175</v>
      </c>
      <c r="F18" s="14">
        <v>55</v>
      </c>
      <c r="G18" s="17"/>
      <c r="H18" s="19">
        <v>5.83</v>
      </c>
      <c r="J18" s="13">
        <v>1</v>
      </c>
      <c r="K18" s="14">
        <v>20</v>
      </c>
      <c r="L18" s="14"/>
      <c r="M18" s="14">
        <v>23</v>
      </c>
      <c r="N18" s="14"/>
      <c r="O18" s="14"/>
      <c r="P18" s="14"/>
      <c r="Q18" s="14"/>
      <c r="R18" s="15"/>
      <c r="S18" s="18">
        <v>1</v>
      </c>
      <c r="T18" s="33">
        <v>1</v>
      </c>
      <c r="V18" s="13">
        <v>1</v>
      </c>
      <c r="W18" s="14">
        <f>K18/$T18</f>
        <v>20</v>
      </c>
      <c r="X18" s="14">
        <f t="shared" ref="X18:AD18" si="0">L18/$T18</f>
        <v>0</v>
      </c>
      <c r="Y18" s="14">
        <f t="shared" si="0"/>
        <v>23</v>
      </c>
      <c r="Z18" s="14">
        <f t="shared" si="0"/>
        <v>0</v>
      </c>
      <c r="AA18" s="14">
        <f t="shared" si="0"/>
        <v>0</v>
      </c>
      <c r="AB18" s="14">
        <f t="shared" si="0"/>
        <v>0</v>
      </c>
      <c r="AC18" s="14">
        <f t="shared" si="0"/>
        <v>0</v>
      </c>
      <c r="AD18" s="19">
        <f t="shared" si="0"/>
        <v>0</v>
      </c>
      <c r="AE18" s="5"/>
      <c r="AF18" s="7"/>
    </row>
    <row r="19" spans="2:32" x14ac:dyDescent="0.4">
      <c r="B19" s="13">
        <v>13</v>
      </c>
      <c r="C19" s="14">
        <v>5</v>
      </c>
      <c r="D19" s="14">
        <v>76</v>
      </c>
      <c r="E19" s="14">
        <v>274</v>
      </c>
      <c r="F19" s="14">
        <v>120</v>
      </c>
      <c r="G19" s="17"/>
      <c r="H19" s="19">
        <v>8.5</v>
      </c>
      <c r="J19" s="13">
        <v>2</v>
      </c>
      <c r="K19" s="14">
        <v>23</v>
      </c>
      <c r="L19" s="14"/>
      <c r="M19" s="14">
        <v>23</v>
      </c>
      <c r="N19" s="14"/>
      <c r="O19" s="14"/>
      <c r="P19" s="14"/>
      <c r="Q19" s="14"/>
      <c r="R19" s="15"/>
      <c r="S19" s="18">
        <v>1</v>
      </c>
      <c r="T19" s="33">
        <v>1</v>
      </c>
      <c r="V19" s="13">
        <v>2</v>
      </c>
      <c r="W19" s="14">
        <f>K19/$T19</f>
        <v>23</v>
      </c>
      <c r="X19" s="14">
        <f t="shared" ref="X19" si="1">L19/$T19</f>
        <v>0</v>
      </c>
      <c r="Y19" s="14">
        <f t="shared" ref="Y19" si="2">M19/$T19</f>
        <v>23</v>
      </c>
      <c r="Z19" s="14">
        <f t="shared" ref="Z19" si="3">N19/$T19</f>
        <v>0</v>
      </c>
      <c r="AA19" s="14">
        <f t="shared" ref="AA19" si="4">O19/$T19</f>
        <v>0</v>
      </c>
      <c r="AB19" s="14">
        <f t="shared" ref="AB19" si="5">P19/$T19</f>
        <v>0</v>
      </c>
      <c r="AC19" s="14">
        <f t="shared" ref="AC19" si="6">Q19/$T19</f>
        <v>0</v>
      </c>
      <c r="AD19" s="19">
        <f t="shared" ref="AD19" si="7">R19/$T19</f>
        <v>0</v>
      </c>
      <c r="AE19" s="5"/>
      <c r="AF19" s="9"/>
    </row>
    <row r="20" spans="2:32" x14ac:dyDescent="0.4">
      <c r="B20" s="13">
        <v>14</v>
      </c>
      <c r="C20" s="14">
        <v>7</v>
      </c>
      <c r="D20" s="17"/>
      <c r="E20" s="17"/>
      <c r="F20" s="17"/>
      <c r="G20" s="17"/>
      <c r="H20" s="19">
        <v>11.3</v>
      </c>
      <c r="J20" s="13">
        <v>3</v>
      </c>
      <c r="K20" s="14">
        <v>23</v>
      </c>
      <c r="L20" s="14">
        <v>250</v>
      </c>
      <c r="M20" s="14">
        <v>32</v>
      </c>
      <c r="N20" s="14">
        <v>6</v>
      </c>
      <c r="O20" s="14"/>
      <c r="P20" s="14"/>
      <c r="Q20" s="14">
        <v>1</v>
      </c>
      <c r="R20" s="15">
        <v>917</v>
      </c>
      <c r="S20" s="18">
        <v>0.4</v>
      </c>
      <c r="T20" s="34">
        <v>0.7</v>
      </c>
      <c r="V20" s="13">
        <v>3</v>
      </c>
      <c r="W20" s="14">
        <f>K20/$T20</f>
        <v>32.857142857142861</v>
      </c>
      <c r="X20" s="14">
        <f t="shared" ref="X20:AD20" si="8">L20/$T20</f>
        <v>357.14285714285717</v>
      </c>
      <c r="Y20" s="14">
        <f t="shared" si="8"/>
        <v>45.714285714285715</v>
      </c>
      <c r="Z20" s="14">
        <f t="shared" si="8"/>
        <v>8.5714285714285712</v>
      </c>
      <c r="AA20" s="14">
        <f t="shared" si="8"/>
        <v>0</v>
      </c>
      <c r="AB20" s="14">
        <f t="shared" si="8"/>
        <v>0</v>
      </c>
      <c r="AC20" s="14">
        <f t="shared" si="8"/>
        <v>1.4285714285714286</v>
      </c>
      <c r="AD20" s="19">
        <f t="shared" si="8"/>
        <v>1310</v>
      </c>
      <c r="AE20" s="5"/>
      <c r="AF20" s="9"/>
    </row>
    <row r="21" spans="2:32" x14ac:dyDescent="0.4">
      <c r="B21" s="13">
        <v>15</v>
      </c>
      <c r="C21" s="14">
        <v>9</v>
      </c>
      <c r="D21" s="14">
        <v>146</v>
      </c>
      <c r="E21" s="14">
        <v>606</v>
      </c>
      <c r="F21" s="14">
        <v>342</v>
      </c>
      <c r="G21" s="14">
        <v>2923</v>
      </c>
      <c r="H21" s="19">
        <v>20</v>
      </c>
      <c r="J21" s="13">
        <v>4</v>
      </c>
      <c r="K21" s="14">
        <v>20</v>
      </c>
      <c r="L21" s="14"/>
      <c r="M21" s="14">
        <v>47</v>
      </c>
      <c r="N21" s="14"/>
      <c r="O21" s="14"/>
      <c r="P21" s="14"/>
      <c r="Q21" s="14"/>
      <c r="R21" s="15"/>
      <c r="S21" s="18">
        <v>1</v>
      </c>
      <c r="T21" s="33">
        <v>1</v>
      </c>
      <c r="V21" s="13">
        <v>4</v>
      </c>
      <c r="W21" s="14">
        <f t="shared" ref="W21:W32" si="9">K21/$T21</f>
        <v>20</v>
      </c>
      <c r="X21" s="14">
        <f t="shared" ref="X21:X32" si="10">L21/$T21</f>
        <v>0</v>
      </c>
      <c r="Y21" s="14">
        <f t="shared" ref="Y21:Y32" si="11">M21/$T21</f>
        <v>47</v>
      </c>
      <c r="Z21" s="14">
        <f t="shared" ref="Z21:Z32" si="12">N21/$T21</f>
        <v>0</v>
      </c>
      <c r="AA21" s="14">
        <f t="shared" ref="AA21:AA32" si="13">O21/$T21</f>
        <v>0</v>
      </c>
      <c r="AB21" s="14">
        <f t="shared" ref="AB21:AB32" si="14">P21/$T21</f>
        <v>0</v>
      </c>
      <c r="AC21" s="14">
        <f t="shared" ref="AC21:AC32" si="15">Q21/$T21</f>
        <v>0</v>
      </c>
      <c r="AD21" s="19">
        <f t="shared" ref="AD21:AD32" si="16">R21/$T21</f>
        <v>0</v>
      </c>
      <c r="AE21" s="5"/>
      <c r="AF21" s="9"/>
    </row>
    <row r="22" spans="2:32" x14ac:dyDescent="0.4">
      <c r="B22" s="13">
        <v>16</v>
      </c>
      <c r="C22" s="14">
        <v>11</v>
      </c>
      <c r="D22" s="14">
        <v>250</v>
      </c>
      <c r="E22" s="14">
        <v>641</v>
      </c>
      <c r="F22" s="14">
        <v>473</v>
      </c>
      <c r="G22" s="14">
        <v>2923</v>
      </c>
      <c r="H22" s="19">
        <v>26.8</v>
      </c>
      <c r="J22" s="13">
        <v>5</v>
      </c>
      <c r="K22" s="14">
        <v>23</v>
      </c>
      <c r="L22" s="14"/>
      <c r="M22" s="14">
        <v>47</v>
      </c>
      <c r="N22" s="14"/>
      <c r="O22" s="14"/>
      <c r="P22" s="14"/>
      <c r="Q22" s="14"/>
      <c r="R22" s="15"/>
      <c r="S22" s="18">
        <v>1</v>
      </c>
      <c r="T22" s="33">
        <v>1</v>
      </c>
      <c r="V22" s="13">
        <v>5</v>
      </c>
      <c r="W22" s="14">
        <f t="shared" si="9"/>
        <v>23</v>
      </c>
      <c r="X22" s="14">
        <f t="shared" si="10"/>
        <v>0</v>
      </c>
      <c r="Y22" s="14">
        <f t="shared" si="11"/>
        <v>47</v>
      </c>
      <c r="Z22" s="14">
        <f t="shared" si="12"/>
        <v>0</v>
      </c>
      <c r="AA22" s="14">
        <f t="shared" si="13"/>
        <v>0</v>
      </c>
      <c r="AB22" s="14">
        <f t="shared" si="14"/>
        <v>0</v>
      </c>
      <c r="AC22" s="14">
        <f t="shared" si="15"/>
        <v>0</v>
      </c>
      <c r="AD22" s="19">
        <f t="shared" si="16"/>
        <v>0</v>
      </c>
      <c r="AE22" s="5"/>
      <c r="AF22" s="9"/>
    </row>
    <row r="23" spans="2:32" x14ac:dyDescent="0.4">
      <c r="B23" s="13">
        <v>17</v>
      </c>
      <c r="C23" s="14">
        <v>12</v>
      </c>
      <c r="D23" s="14">
        <v>271</v>
      </c>
      <c r="E23" s="14">
        <v>676</v>
      </c>
      <c r="F23" s="14">
        <v>501</v>
      </c>
      <c r="G23" s="14">
        <v>4127</v>
      </c>
      <c r="H23" s="19">
        <v>24.3</v>
      </c>
      <c r="J23" s="13">
        <v>6</v>
      </c>
      <c r="K23" s="14">
        <v>23</v>
      </c>
      <c r="L23" s="14">
        <v>283</v>
      </c>
      <c r="M23" s="14">
        <v>63</v>
      </c>
      <c r="N23" s="14">
        <v>8</v>
      </c>
      <c r="O23" s="14"/>
      <c r="P23" s="14"/>
      <c r="Q23" s="14">
        <v>1</v>
      </c>
      <c r="R23" s="15">
        <v>917</v>
      </c>
      <c r="S23" s="18">
        <v>0.3</v>
      </c>
      <c r="T23" s="34">
        <v>0.6</v>
      </c>
      <c r="V23" s="13">
        <v>6</v>
      </c>
      <c r="W23" s="14">
        <f t="shared" si="9"/>
        <v>38.333333333333336</v>
      </c>
      <c r="X23" s="14">
        <f t="shared" si="10"/>
        <v>471.66666666666669</v>
      </c>
      <c r="Y23" s="14">
        <f t="shared" si="11"/>
        <v>105</v>
      </c>
      <c r="Z23" s="14">
        <f t="shared" si="12"/>
        <v>13.333333333333334</v>
      </c>
      <c r="AA23" s="14">
        <f t="shared" si="13"/>
        <v>0</v>
      </c>
      <c r="AB23" s="14">
        <f t="shared" si="14"/>
        <v>0</v>
      </c>
      <c r="AC23" s="14">
        <f t="shared" si="15"/>
        <v>1.6666666666666667</v>
      </c>
      <c r="AD23" s="19">
        <f t="shared" si="16"/>
        <v>1528.3333333333335</v>
      </c>
      <c r="AE23" s="5"/>
      <c r="AF23" s="9"/>
    </row>
    <row r="24" spans="2:32" x14ac:dyDescent="0.4">
      <c r="B24" s="13">
        <v>18</v>
      </c>
      <c r="C24" s="14">
        <v>13</v>
      </c>
      <c r="D24" s="14">
        <v>292</v>
      </c>
      <c r="E24" s="14">
        <v>746</v>
      </c>
      <c r="F24" s="14">
        <v>535</v>
      </c>
      <c r="G24" s="14">
        <v>5331</v>
      </c>
      <c r="H24" s="19">
        <v>21.6</v>
      </c>
      <c r="J24" s="13">
        <v>7</v>
      </c>
      <c r="K24" s="14">
        <v>23</v>
      </c>
      <c r="L24" s="14"/>
      <c r="M24" s="14">
        <v>78</v>
      </c>
      <c r="N24" s="14"/>
      <c r="O24" s="14"/>
      <c r="P24" s="14"/>
      <c r="Q24" s="14"/>
      <c r="R24" s="15"/>
      <c r="S24" s="18">
        <v>1</v>
      </c>
      <c r="T24" s="33">
        <v>1</v>
      </c>
      <c r="V24" s="13">
        <v>7</v>
      </c>
      <c r="W24" s="14">
        <f t="shared" si="9"/>
        <v>23</v>
      </c>
      <c r="X24" s="14">
        <f t="shared" si="10"/>
        <v>0</v>
      </c>
      <c r="Y24" s="14">
        <f t="shared" si="11"/>
        <v>78</v>
      </c>
      <c r="Z24" s="14">
        <f t="shared" si="12"/>
        <v>0</v>
      </c>
      <c r="AA24" s="14">
        <f t="shared" si="13"/>
        <v>0</v>
      </c>
      <c r="AB24" s="14">
        <f t="shared" si="14"/>
        <v>0</v>
      </c>
      <c r="AC24" s="14">
        <f t="shared" si="15"/>
        <v>0</v>
      </c>
      <c r="AD24" s="19">
        <f t="shared" si="16"/>
        <v>0</v>
      </c>
      <c r="AE24" s="5"/>
      <c r="AF24" s="9"/>
    </row>
    <row r="25" spans="2:32" x14ac:dyDescent="0.4">
      <c r="B25" s="13">
        <v>19</v>
      </c>
      <c r="C25" s="14">
        <v>14</v>
      </c>
      <c r="D25" s="14">
        <v>313</v>
      </c>
      <c r="E25" s="17"/>
      <c r="F25" s="17"/>
      <c r="G25" s="14">
        <v>6535</v>
      </c>
      <c r="H25" s="19">
        <v>18.829999999999998</v>
      </c>
      <c r="J25" s="13">
        <v>8</v>
      </c>
      <c r="K25" s="14">
        <v>27</v>
      </c>
      <c r="L25" s="14"/>
      <c r="M25" s="14">
        <v>78</v>
      </c>
      <c r="N25" s="14"/>
      <c r="O25" s="14"/>
      <c r="P25" s="14"/>
      <c r="Q25" s="14"/>
      <c r="R25" s="15"/>
      <c r="S25" s="18">
        <v>1</v>
      </c>
      <c r="T25" s="33">
        <v>1</v>
      </c>
      <c r="V25" s="13">
        <v>8</v>
      </c>
      <c r="W25" s="14">
        <f t="shared" si="9"/>
        <v>27</v>
      </c>
      <c r="X25" s="14">
        <f t="shared" si="10"/>
        <v>0</v>
      </c>
      <c r="Y25" s="14">
        <f t="shared" si="11"/>
        <v>78</v>
      </c>
      <c r="Z25" s="14">
        <f t="shared" si="12"/>
        <v>0</v>
      </c>
      <c r="AA25" s="14">
        <f t="shared" si="13"/>
        <v>0</v>
      </c>
      <c r="AB25" s="14">
        <f t="shared" si="14"/>
        <v>0</v>
      </c>
      <c r="AC25" s="14">
        <f t="shared" si="15"/>
        <v>0</v>
      </c>
      <c r="AD25" s="19">
        <f t="shared" si="16"/>
        <v>0</v>
      </c>
      <c r="AE25" s="5"/>
      <c r="AF25" s="9"/>
    </row>
    <row r="26" spans="2:32" ht="18" thickBot="1" x14ac:dyDescent="0.45">
      <c r="B26" s="27">
        <v>20</v>
      </c>
      <c r="C26" s="22">
        <v>15</v>
      </c>
      <c r="D26" s="22">
        <v>336</v>
      </c>
      <c r="E26" s="22">
        <v>857</v>
      </c>
      <c r="F26" s="22">
        <v>591</v>
      </c>
      <c r="G26" s="22">
        <v>7854</v>
      </c>
      <c r="H26" s="25">
        <v>15.83</v>
      </c>
      <c r="J26" s="13">
        <v>9</v>
      </c>
      <c r="K26" s="14">
        <v>27</v>
      </c>
      <c r="L26" s="14">
        <v>333</v>
      </c>
      <c r="M26" s="14">
        <v>97</v>
      </c>
      <c r="N26" s="14"/>
      <c r="O26" s="14">
        <v>4</v>
      </c>
      <c r="P26" s="14"/>
      <c r="Q26" s="14">
        <v>1</v>
      </c>
      <c r="R26" s="15">
        <v>1089</v>
      </c>
      <c r="S26" s="18">
        <v>0.2</v>
      </c>
      <c r="T26" s="34">
        <v>0.5</v>
      </c>
      <c r="V26" s="13">
        <v>9</v>
      </c>
      <c r="W26" s="14">
        <f t="shared" si="9"/>
        <v>54</v>
      </c>
      <c r="X26" s="14">
        <f t="shared" si="10"/>
        <v>666</v>
      </c>
      <c r="Y26" s="14">
        <f t="shared" si="11"/>
        <v>194</v>
      </c>
      <c r="Z26" s="14">
        <f t="shared" si="12"/>
        <v>0</v>
      </c>
      <c r="AA26" s="14">
        <f t="shared" si="13"/>
        <v>8</v>
      </c>
      <c r="AB26" s="14">
        <f t="shared" si="14"/>
        <v>0</v>
      </c>
      <c r="AC26" s="14">
        <f t="shared" si="15"/>
        <v>2</v>
      </c>
      <c r="AD26" s="19">
        <f t="shared" si="16"/>
        <v>2178</v>
      </c>
      <c r="AE26" s="5"/>
      <c r="AF26" s="9"/>
    </row>
    <row r="27" spans="2:32" ht="18" thickBot="1" x14ac:dyDescent="0.45">
      <c r="J27" s="13">
        <v>10</v>
      </c>
      <c r="K27" s="14">
        <v>68</v>
      </c>
      <c r="L27" s="14"/>
      <c r="M27" s="14">
        <v>94</v>
      </c>
      <c r="N27" s="14"/>
      <c r="O27" s="14"/>
      <c r="P27" s="14"/>
      <c r="Q27" s="14"/>
      <c r="R27" s="15"/>
      <c r="S27" s="18">
        <v>1</v>
      </c>
      <c r="T27" s="33">
        <v>1</v>
      </c>
      <c r="V27" s="13">
        <v>10</v>
      </c>
      <c r="W27" s="14">
        <f t="shared" si="9"/>
        <v>68</v>
      </c>
      <c r="X27" s="14">
        <f t="shared" si="10"/>
        <v>0</v>
      </c>
      <c r="Y27" s="14">
        <f t="shared" si="11"/>
        <v>94</v>
      </c>
      <c r="Z27" s="14">
        <f t="shared" si="12"/>
        <v>0</v>
      </c>
      <c r="AA27" s="14">
        <f t="shared" si="13"/>
        <v>0</v>
      </c>
      <c r="AB27" s="14">
        <f t="shared" si="14"/>
        <v>0</v>
      </c>
      <c r="AC27" s="14">
        <f t="shared" si="15"/>
        <v>0</v>
      </c>
      <c r="AD27" s="19">
        <f t="shared" si="16"/>
        <v>0</v>
      </c>
      <c r="AE27" s="5"/>
      <c r="AF27" s="9"/>
    </row>
    <row r="28" spans="2:32" x14ac:dyDescent="0.4">
      <c r="B28" s="40" t="s">
        <v>8</v>
      </c>
      <c r="C28" s="41"/>
      <c r="D28" s="42" t="s">
        <v>10</v>
      </c>
      <c r="E28" s="42"/>
      <c r="F28" s="42"/>
      <c r="G28" s="10"/>
      <c r="H28" s="26"/>
      <c r="J28" s="13">
        <v>11</v>
      </c>
      <c r="K28" s="14">
        <v>80</v>
      </c>
      <c r="L28" s="14"/>
      <c r="M28" s="14">
        <v>94</v>
      </c>
      <c r="N28" s="14"/>
      <c r="O28" s="14"/>
      <c r="P28" s="14"/>
      <c r="Q28" s="14"/>
      <c r="R28" s="15"/>
      <c r="S28" s="18">
        <v>1</v>
      </c>
      <c r="T28" s="33">
        <v>1</v>
      </c>
      <c r="V28" s="13">
        <v>11</v>
      </c>
      <c r="W28" s="14">
        <f t="shared" si="9"/>
        <v>80</v>
      </c>
      <c r="X28" s="14">
        <f t="shared" si="10"/>
        <v>0</v>
      </c>
      <c r="Y28" s="14">
        <f t="shared" si="11"/>
        <v>94</v>
      </c>
      <c r="Z28" s="14">
        <f t="shared" si="12"/>
        <v>0</v>
      </c>
      <c r="AA28" s="14">
        <f t="shared" si="13"/>
        <v>0</v>
      </c>
      <c r="AB28" s="14">
        <f t="shared" si="14"/>
        <v>0</v>
      </c>
      <c r="AC28" s="14">
        <f t="shared" si="15"/>
        <v>0</v>
      </c>
      <c r="AD28" s="19">
        <f t="shared" si="16"/>
        <v>0</v>
      </c>
      <c r="AE28" s="5"/>
      <c r="AF28" s="9"/>
    </row>
    <row r="29" spans="2:32" x14ac:dyDescent="0.4">
      <c r="B29" s="13" t="s">
        <v>1</v>
      </c>
      <c r="C29" s="14" t="s">
        <v>2</v>
      </c>
      <c r="D29" s="14" t="s">
        <v>9</v>
      </c>
      <c r="E29" s="14" t="s">
        <v>4</v>
      </c>
      <c r="F29" s="14" t="s">
        <v>5</v>
      </c>
      <c r="G29" s="14" t="s">
        <v>14</v>
      </c>
      <c r="H29" s="19" t="s">
        <v>6</v>
      </c>
      <c r="J29" s="13">
        <v>12</v>
      </c>
      <c r="K29" s="14">
        <v>30</v>
      </c>
      <c r="L29" s="14">
        <v>100</v>
      </c>
      <c r="M29" s="14">
        <v>40</v>
      </c>
      <c r="N29" s="14"/>
      <c r="O29" s="14">
        <v>5</v>
      </c>
      <c r="P29" s="14"/>
      <c r="Q29" s="14">
        <v>2</v>
      </c>
      <c r="R29" s="15">
        <v>1204</v>
      </c>
      <c r="S29" s="18">
        <v>0.1</v>
      </c>
      <c r="T29" s="34">
        <v>0.20499999999999999</v>
      </c>
      <c r="V29" s="13">
        <v>12</v>
      </c>
      <c r="W29" s="14">
        <f t="shared" si="9"/>
        <v>146.34146341463415</v>
      </c>
      <c r="X29" s="14">
        <f t="shared" si="10"/>
        <v>487.80487804878049</v>
      </c>
      <c r="Y29" s="14">
        <f t="shared" si="11"/>
        <v>195.1219512195122</v>
      </c>
      <c r="Z29" s="14">
        <f t="shared" si="12"/>
        <v>0</v>
      </c>
      <c r="AA29" s="14">
        <f t="shared" si="13"/>
        <v>24.390243902439025</v>
      </c>
      <c r="AB29" s="14">
        <f t="shared" si="14"/>
        <v>0</v>
      </c>
      <c r="AC29" s="14">
        <f t="shared" si="15"/>
        <v>9.7560975609756095</v>
      </c>
      <c r="AD29" s="19">
        <f t="shared" si="16"/>
        <v>5873.1707317073178</v>
      </c>
      <c r="AE29" s="5"/>
      <c r="AF29" s="9"/>
    </row>
    <row r="30" spans="2:32" x14ac:dyDescent="0.4">
      <c r="B30" s="13">
        <v>12</v>
      </c>
      <c r="C30" s="14">
        <v>3</v>
      </c>
      <c r="D30" s="14">
        <v>38</v>
      </c>
      <c r="E30" s="14">
        <v>175</v>
      </c>
      <c r="F30" s="14">
        <v>45</v>
      </c>
      <c r="G30" s="14">
        <v>734</v>
      </c>
      <c r="H30" s="19">
        <v>5.83</v>
      </c>
      <c r="J30" s="13">
        <v>13</v>
      </c>
      <c r="K30" s="14">
        <v>30</v>
      </c>
      <c r="L30" s="14">
        <v>100</v>
      </c>
      <c r="M30" s="14">
        <v>48</v>
      </c>
      <c r="N30" s="14"/>
      <c r="O30" s="14">
        <v>5</v>
      </c>
      <c r="P30" s="14"/>
      <c r="Q30" s="14">
        <v>2</v>
      </c>
      <c r="R30" s="15">
        <v>1204</v>
      </c>
      <c r="S30" s="18">
        <v>0.1</v>
      </c>
      <c r="T30" s="34">
        <v>0.20499999999999999</v>
      </c>
      <c r="V30" s="13">
        <v>13</v>
      </c>
      <c r="W30" s="14">
        <f t="shared" si="9"/>
        <v>146.34146341463415</v>
      </c>
      <c r="X30" s="14">
        <f t="shared" si="10"/>
        <v>487.80487804878049</v>
      </c>
      <c r="Y30" s="14">
        <f t="shared" si="11"/>
        <v>234.14634146341464</v>
      </c>
      <c r="Z30" s="14">
        <f t="shared" si="12"/>
        <v>0</v>
      </c>
      <c r="AA30" s="14">
        <f t="shared" si="13"/>
        <v>24.390243902439025</v>
      </c>
      <c r="AB30" s="14">
        <f t="shared" si="14"/>
        <v>0</v>
      </c>
      <c r="AC30" s="14">
        <f t="shared" si="15"/>
        <v>9.7560975609756095</v>
      </c>
      <c r="AD30" s="19">
        <f t="shared" si="16"/>
        <v>5873.1707317073178</v>
      </c>
      <c r="AE30" s="5"/>
      <c r="AF30" s="9"/>
    </row>
    <row r="31" spans="2:32" x14ac:dyDescent="0.4">
      <c r="B31" s="13">
        <v>13</v>
      </c>
      <c r="C31" s="14">
        <v>5</v>
      </c>
      <c r="D31" s="14">
        <v>48</v>
      </c>
      <c r="E31" s="14">
        <v>274</v>
      </c>
      <c r="F31" s="14">
        <v>97</v>
      </c>
      <c r="G31" s="14">
        <v>734</v>
      </c>
      <c r="H31" s="19">
        <v>8.5</v>
      </c>
      <c r="J31" s="13">
        <v>14</v>
      </c>
      <c r="K31" s="14">
        <v>30</v>
      </c>
      <c r="L31" s="14">
        <v>100</v>
      </c>
      <c r="M31" s="14">
        <v>48</v>
      </c>
      <c r="N31" s="14"/>
      <c r="O31" s="14">
        <v>5</v>
      </c>
      <c r="P31" s="14"/>
      <c r="Q31" s="14">
        <v>2</v>
      </c>
      <c r="R31" s="15">
        <v>1204</v>
      </c>
      <c r="S31" s="18">
        <v>0.1</v>
      </c>
      <c r="T31" s="34">
        <v>0.20499999999999999</v>
      </c>
      <c r="V31" s="13">
        <v>14</v>
      </c>
      <c r="W31" s="14">
        <f t="shared" si="9"/>
        <v>146.34146341463415</v>
      </c>
      <c r="X31" s="14">
        <f t="shared" si="10"/>
        <v>487.80487804878049</v>
      </c>
      <c r="Y31" s="14">
        <f t="shared" si="11"/>
        <v>234.14634146341464</v>
      </c>
      <c r="Z31" s="14">
        <f t="shared" si="12"/>
        <v>0</v>
      </c>
      <c r="AA31" s="14">
        <f t="shared" si="13"/>
        <v>24.390243902439025</v>
      </c>
      <c r="AB31" s="14">
        <f t="shared" si="14"/>
        <v>0</v>
      </c>
      <c r="AC31" s="14">
        <f t="shared" si="15"/>
        <v>9.7560975609756095</v>
      </c>
      <c r="AD31" s="19">
        <f t="shared" si="16"/>
        <v>5873.1707317073178</v>
      </c>
      <c r="AE31" s="5"/>
      <c r="AF31" s="9"/>
    </row>
    <row r="32" spans="2:32" ht="18" thickBot="1" x14ac:dyDescent="0.45">
      <c r="B32" s="13">
        <v>14</v>
      </c>
      <c r="C32" s="14">
        <v>7</v>
      </c>
      <c r="D32" s="14">
        <v>81</v>
      </c>
      <c r="E32" s="14">
        <v>373</v>
      </c>
      <c r="F32" s="14">
        <v>176</v>
      </c>
      <c r="G32" s="14">
        <v>1468</v>
      </c>
      <c r="H32" s="19">
        <v>11.3</v>
      </c>
      <c r="J32" s="27">
        <v>15</v>
      </c>
      <c r="K32" s="22">
        <v>33</v>
      </c>
      <c r="L32" s="22">
        <v>58</v>
      </c>
      <c r="M32" s="22">
        <v>32</v>
      </c>
      <c r="N32" s="22"/>
      <c r="O32" s="22"/>
      <c r="P32" s="22">
        <v>3</v>
      </c>
      <c r="Q32" s="22">
        <v>2</v>
      </c>
      <c r="R32" s="23">
        <v>1319</v>
      </c>
      <c r="S32" s="24">
        <v>0.05</v>
      </c>
      <c r="T32" s="35">
        <v>0.1108</v>
      </c>
      <c r="V32" s="27">
        <v>15</v>
      </c>
      <c r="W32" s="22">
        <f t="shared" si="9"/>
        <v>297.83393501805057</v>
      </c>
      <c r="X32" s="22">
        <f t="shared" si="10"/>
        <v>523.46570397111918</v>
      </c>
      <c r="Y32" s="22">
        <f t="shared" si="11"/>
        <v>288.80866425992781</v>
      </c>
      <c r="Z32" s="22">
        <f t="shared" si="12"/>
        <v>0</v>
      </c>
      <c r="AA32" s="22">
        <f t="shared" si="13"/>
        <v>0</v>
      </c>
      <c r="AB32" s="22">
        <f t="shared" si="14"/>
        <v>27.075812274368232</v>
      </c>
      <c r="AC32" s="22">
        <f t="shared" si="15"/>
        <v>18.050541516245488</v>
      </c>
      <c r="AD32" s="25">
        <f t="shared" si="16"/>
        <v>11904.332129963899</v>
      </c>
      <c r="AE32" s="5"/>
      <c r="AF32" s="9"/>
    </row>
    <row r="33" spans="2:30" ht="18" thickBot="1" x14ac:dyDescent="0.45">
      <c r="B33" s="13">
        <v>15</v>
      </c>
      <c r="C33" s="14">
        <v>9</v>
      </c>
      <c r="D33" s="14">
        <v>120</v>
      </c>
      <c r="E33" s="14">
        <v>606</v>
      </c>
      <c r="F33" s="14">
        <v>273</v>
      </c>
      <c r="G33" s="14">
        <v>2340</v>
      </c>
      <c r="H33" s="19">
        <v>20</v>
      </c>
      <c r="S33" s="5"/>
    </row>
    <row r="34" spans="2:30" x14ac:dyDescent="0.4">
      <c r="B34" s="13">
        <v>16</v>
      </c>
      <c r="C34" s="14">
        <v>11</v>
      </c>
      <c r="D34" s="14">
        <v>157</v>
      </c>
      <c r="E34" s="14">
        <v>641</v>
      </c>
      <c r="F34" s="14">
        <v>378</v>
      </c>
      <c r="G34" s="17"/>
      <c r="H34" s="19">
        <v>26.8</v>
      </c>
      <c r="J34" s="31" t="s">
        <v>18</v>
      </c>
      <c r="K34" s="12"/>
      <c r="L34" s="12"/>
      <c r="M34" s="12"/>
      <c r="N34" s="12"/>
      <c r="O34" s="12"/>
      <c r="P34" s="12"/>
      <c r="Q34" s="12"/>
      <c r="R34" s="12"/>
      <c r="S34" s="12"/>
      <c r="T34" s="32"/>
      <c r="V34" s="50" t="s">
        <v>25</v>
      </c>
      <c r="W34" s="42"/>
      <c r="X34" s="42"/>
      <c r="Y34" s="42"/>
      <c r="Z34" s="42"/>
      <c r="AA34" s="42"/>
      <c r="AB34" s="42"/>
      <c r="AC34" s="42"/>
      <c r="AD34" s="51"/>
    </row>
    <row r="35" spans="2:30" x14ac:dyDescent="0.4">
      <c r="B35" s="13">
        <v>17</v>
      </c>
      <c r="C35" s="14">
        <v>12</v>
      </c>
      <c r="D35" s="17"/>
      <c r="E35" s="17"/>
      <c r="F35" s="17"/>
      <c r="G35" s="17"/>
      <c r="H35" s="19">
        <v>24.3</v>
      </c>
      <c r="J35" s="13" t="s">
        <v>2</v>
      </c>
      <c r="K35" s="14" t="s">
        <v>9</v>
      </c>
      <c r="L35" s="14" t="s">
        <v>4</v>
      </c>
      <c r="M35" s="14" t="s">
        <v>5</v>
      </c>
      <c r="N35" s="14" t="s">
        <v>12</v>
      </c>
      <c r="O35" s="14" t="s">
        <v>13</v>
      </c>
      <c r="P35" s="14" t="s">
        <v>15</v>
      </c>
      <c r="Q35" s="14" t="s">
        <v>19</v>
      </c>
      <c r="R35" s="15" t="s">
        <v>14</v>
      </c>
      <c r="S35" s="14" t="s">
        <v>16</v>
      </c>
      <c r="T35" s="19" t="s">
        <v>17</v>
      </c>
      <c r="V35" s="13" t="s">
        <v>2</v>
      </c>
      <c r="W35" s="14" t="s">
        <v>9</v>
      </c>
      <c r="X35" s="14" t="s">
        <v>4</v>
      </c>
      <c r="Y35" s="14" t="s">
        <v>5</v>
      </c>
      <c r="Z35" s="14" t="s">
        <v>12</v>
      </c>
      <c r="AA35" s="14" t="s">
        <v>13</v>
      </c>
      <c r="AB35" s="14" t="s">
        <v>15</v>
      </c>
      <c r="AC35" s="14" t="s">
        <v>19</v>
      </c>
      <c r="AD35" s="16" t="s">
        <v>14</v>
      </c>
    </row>
    <row r="36" spans="2:30" x14ac:dyDescent="0.4">
      <c r="B36" s="13">
        <v>18</v>
      </c>
      <c r="C36" s="14">
        <v>13</v>
      </c>
      <c r="D36" s="17"/>
      <c r="E36" s="17"/>
      <c r="F36" s="17"/>
      <c r="G36" s="17"/>
      <c r="H36" s="19">
        <v>21.6</v>
      </c>
      <c r="J36" s="13">
        <v>1</v>
      </c>
      <c r="K36" s="14">
        <v>7</v>
      </c>
      <c r="L36" s="14"/>
      <c r="M36" s="14">
        <v>19</v>
      </c>
      <c r="N36" s="14"/>
      <c r="O36" s="14"/>
      <c r="P36" s="14"/>
      <c r="Q36" s="14"/>
      <c r="R36" s="15"/>
      <c r="S36" s="18">
        <v>1</v>
      </c>
      <c r="T36" s="33">
        <v>1</v>
      </c>
      <c r="V36" s="13">
        <v>1</v>
      </c>
      <c r="W36" s="14">
        <f>K36/$T36</f>
        <v>7</v>
      </c>
      <c r="X36" s="14">
        <f t="shared" ref="X36:AD36" si="17">L36/$T36</f>
        <v>0</v>
      </c>
      <c r="Y36" s="14">
        <f t="shared" si="17"/>
        <v>19</v>
      </c>
      <c r="Z36" s="14">
        <f t="shared" si="17"/>
        <v>0</v>
      </c>
      <c r="AA36" s="14">
        <f t="shared" si="17"/>
        <v>0</v>
      </c>
      <c r="AB36" s="14">
        <f t="shared" si="17"/>
        <v>0</v>
      </c>
      <c r="AC36" s="14">
        <f t="shared" si="17"/>
        <v>0</v>
      </c>
      <c r="AD36" s="19">
        <f t="shared" si="17"/>
        <v>0</v>
      </c>
    </row>
    <row r="37" spans="2:30" x14ac:dyDescent="0.4">
      <c r="B37" s="13">
        <v>19</v>
      </c>
      <c r="C37" s="14">
        <v>14</v>
      </c>
      <c r="D37" s="17"/>
      <c r="E37" s="17"/>
      <c r="F37" s="17"/>
      <c r="G37" s="17"/>
      <c r="H37" s="19">
        <v>18.829999999999998</v>
      </c>
      <c r="J37" s="13">
        <v>2</v>
      </c>
      <c r="K37" s="14">
        <v>8</v>
      </c>
      <c r="L37" s="14"/>
      <c r="M37" s="14">
        <v>19</v>
      </c>
      <c r="N37" s="14"/>
      <c r="O37" s="14"/>
      <c r="P37" s="14"/>
      <c r="Q37" s="14"/>
      <c r="R37" s="15"/>
      <c r="S37" s="18">
        <v>1</v>
      </c>
      <c r="T37" s="33">
        <v>1</v>
      </c>
      <c r="V37" s="13">
        <v>2</v>
      </c>
      <c r="W37" s="14">
        <f t="shared" ref="W37:W50" si="18">K37/$T37</f>
        <v>8</v>
      </c>
      <c r="X37" s="14">
        <f t="shared" ref="X37:X50" si="19">L37/$T37</f>
        <v>0</v>
      </c>
      <c r="Y37" s="14">
        <f t="shared" ref="Y37:Y50" si="20">M37/$T37</f>
        <v>19</v>
      </c>
      <c r="Z37" s="14">
        <f t="shared" ref="Z37:Z50" si="21">N37/$T37</f>
        <v>0</v>
      </c>
      <c r="AA37" s="14">
        <f t="shared" ref="AA37:AA50" si="22">O37/$T37</f>
        <v>0</v>
      </c>
      <c r="AB37" s="14">
        <f t="shared" ref="AB37:AB50" si="23">P37/$T37</f>
        <v>0</v>
      </c>
      <c r="AC37" s="14">
        <f t="shared" ref="AC37:AC50" si="24">Q37/$T37</f>
        <v>0</v>
      </c>
      <c r="AD37" s="19">
        <f t="shared" ref="AD37:AD50" si="25">R37/$T37</f>
        <v>0</v>
      </c>
    </row>
    <row r="38" spans="2:30" ht="18" thickBot="1" x14ac:dyDescent="0.45">
      <c r="B38" s="27">
        <v>20</v>
      </c>
      <c r="C38" s="22">
        <v>15</v>
      </c>
      <c r="D38" s="30"/>
      <c r="E38" s="30"/>
      <c r="F38" s="30"/>
      <c r="G38" s="30"/>
      <c r="H38" s="25">
        <v>15.83</v>
      </c>
      <c r="J38" s="13">
        <v>3</v>
      </c>
      <c r="K38" s="14">
        <v>39</v>
      </c>
      <c r="L38" s="14">
        <v>250</v>
      </c>
      <c r="M38" s="14">
        <v>26</v>
      </c>
      <c r="N38" s="14">
        <v>5</v>
      </c>
      <c r="O38" s="14"/>
      <c r="P38" s="14"/>
      <c r="Q38" s="14">
        <v>1</v>
      </c>
      <c r="R38" s="15">
        <v>734</v>
      </c>
      <c r="S38" s="18">
        <v>0.4</v>
      </c>
      <c r="T38" s="34">
        <v>0.7</v>
      </c>
      <c r="V38" s="13">
        <v>3</v>
      </c>
      <c r="W38" s="14">
        <f t="shared" si="18"/>
        <v>55.714285714285715</v>
      </c>
      <c r="X38" s="14">
        <f t="shared" si="19"/>
        <v>357.14285714285717</v>
      </c>
      <c r="Y38" s="14">
        <f t="shared" si="20"/>
        <v>37.142857142857146</v>
      </c>
      <c r="Z38" s="14">
        <f t="shared" si="21"/>
        <v>7.1428571428571432</v>
      </c>
      <c r="AA38" s="14">
        <f t="shared" si="22"/>
        <v>0</v>
      </c>
      <c r="AB38" s="14">
        <f t="shared" si="23"/>
        <v>0</v>
      </c>
      <c r="AC38" s="14">
        <f t="shared" si="24"/>
        <v>1.4285714285714286</v>
      </c>
      <c r="AD38" s="19">
        <f t="shared" si="25"/>
        <v>1048.5714285714287</v>
      </c>
    </row>
    <row r="39" spans="2:30" x14ac:dyDescent="0.4">
      <c r="J39" s="13">
        <v>4</v>
      </c>
      <c r="K39" s="14">
        <v>7</v>
      </c>
      <c r="L39" s="14"/>
      <c r="M39" s="14">
        <v>37</v>
      </c>
      <c r="N39" s="14"/>
      <c r="O39" s="14"/>
      <c r="P39" s="14"/>
      <c r="Q39" s="14"/>
      <c r="R39" s="15"/>
      <c r="S39" s="18">
        <v>1</v>
      </c>
      <c r="T39" s="33">
        <v>1</v>
      </c>
      <c r="V39" s="13">
        <v>4</v>
      </c>
      <c r="W39" s="14">
        <f t="shared" si="18"/>
        <v>7</v>
      </c>
      <c r="X39" s="14">
        <f t="shared" si="19"/>
        <v>0</v>
      </c>
      <c r="Y39" s="14">
        <f t="shared" si="20"/>
        <v>37</v>
      </c>
      <c r="Z39" s="14">
        <f t="shared" si="21"/>
        <v>0</v>
      </c>
      <c r="AA39" s="14">
        <f t="shared" si="22"/>
        <v>0</v>
      </c>
      <c r="AB39" s="14">
        <f t="shared" si="23"/>
        <v>0</v>
      </c>
      <c r="AC39" s="14">
        <f t="shared" si="24"/>
        <v>0</v>
      </c>
      <c r="AD39" s="19">
        <f t="shared" si="25"/>
        <v>0</v>
      </c>
    </row>
    <row r="40" spans="2:30" x14ac:dyDescent="0.4">
      <c r="J40" s="13">
        <v>5</v>
      </c>
      <c r="K40" s="14">
        <v>8</v>
      </c>
      <c r="L40" s="14"/>
      <c r="M40" s="14">
        <v>37</v>
      </c>
      <c r="N40" s="14"/>
      <c r="O40" s="14"/>
      <c r="P40" s="14"/>
      <c r="Q40" s="14"/>
      <c r="R40" s="15"/>
      <c r="S40" s="18">
        <v>1</v>
      </c>
      <c r="T40" s="33">
        <v>1</v>
      </c>
      <c r="V40" s="13">
        <v>5</v>
      </c>
      <c r="W40" s="14">
        <f t="shared" si="18"/>
        <v>8</v>
      </c>
      <c r="X40" s="14">
        <f t="shared" si="19"/>
        <v>0</v>
      </c>
      <c r="Y40" s="14">
        <f t="shared" si="20"/>
        <v>37</v>
      </c>
      <c r="Z40" s="14">
        <f t="shared" si="21"/>
        <v>0</v>
      </c>
      <c r="AA40" s="14">
        <f t="shared" si="22"/>
        <v>0</v>
      </c>
      <c r="AB40" s="14">
        <f t="shared" si="23"/>
        <v>0</v>
      </c>
      <c r="AC40" s="14">
        <f t="shared" si="24"/>
        <v>0</v>
      </c>
      <c r="AD40" s="19">
        <f t="shared" si="25"/>
        <v>0</v>
      </c>
    </row>
    <row r="41" spans="2:30" x14ac:dyDescent="0.4">
      <c r="J41" s="13">
        <v>6</v>
      </c>
      <c r="K41" s="14">
        <v>39</v>
      </c>
      <c r="L41" s="14">
        <v>283</v>
      </c>
      <c r="M41" s="14">
        <v>51</v>
      </c>
      <c r="N41" s="14">
        <v>7</v>
      </c>
      <c r="O41" s="14"/>
      <c r="P41" s="14"/>
      <c r="Q41" s="14">
        <v>1</v>
      </c>
      <c r="R41" s="15">
        <v>734</v>
      </c>
      <c r="S41" s="18">
        <v>0.3</v>
      </c>
      <c r="T41" s="34">
        <v>0.6</v>
      </c>
      <c r="V41" s="13">
        <v>6</v>
      </c>
      <c r="W41" s="14">
        <f t="shared" si="18"/>
        <v>65</v>
      </c>
      <c r="X41" s="14">
        <f t="shared" si="19"/>
        <v>471.66666666666669</v>
      </c>
      <c r="Y41" s="14">
        <f t="shared" si="20"/>
        <v>85</v>
      </c>
      <c r="Z41" s="14">
        <f t="shared" si="21"/>
        <v>11.666666666666668</v>
      </c>
      <c r="AA41" s="14">
        <f t="shared" si="22"/>
        <v>0</v>
      </c>
      <c r="AB41" s="14">
        <f t="shared" si="23"/>
        <v>0</v>
      </c>
      <c r="AC41" s="14">
        <f t="shared" si="24"/>
        <v>1.6666666666666667</v>
      </c>
      <c r="AD41" s="19">
        <f t="shared" si="25"/>
        <v>1223.3333333333335</v>
      </c>
    </row>
    <row r="42" spans="2:30" x14ac:dyDescent="0.4">
      <c r="J42" s="13">
        <v>7</v>
      </c>
      <c r="K42" s="14">
        <v>8</v>
      </c>
      <c r="L42" s="14"/>
      <c r="M42" s="14">
        <v>62</v>
      </c>
      <c r="N42" s="14"/>
      <c r="O42" s="14"/>
      <c r="P42" s="14"/>
      <c r="Q42" s="14"/>
      <c r="R42" s="15"/>
      <c r="S42" s="18">
        <v>1</v>
      </c>
      <c r="T42" s="33">
        <v>1</v>
      </c>
      <c r="V42" s="13">
        <v>7</v>
      </c>
      <c r="W42" s="14">
        <f t="shared" si="18"/>
        <v>8</v>
      </c>
      <c r="X42" s="14">
        <f t="shared" si="19"/>
        <v>0</v>
      </c>
      <c r="Y42" s="14">
        <f t="shared" si="20"/>
        <v>62</v>
      </c>
      <c r="Z42" s="14">
        <f t="shared" si="21"/>
        <v>0</v>
      </c>
      <c r="AA42" s="14">
        <f t="shared" si="22"/>
        <v>0</v>
      </c>
      <c r="AB42" s="14">
        <f t="shared" si="23"/>
        <v>0</v>
      </c>
      <c r="AC42" s="14">
        <f t="shared" si="24"/>
        <v>0</v>
      </c>
      <c r="AD42" s="19">
        <f t="shared" si="25"/>
        <v>0</v>
      </c>
    </row>
    <row r="43" spans="2:30" x14ac:dyDescent="0.4">
      <c r="J43" s="13">
        <v>8</v>
      </c>
      <c r="K43" s="14">
        <v>10</v>
      </c>
      <c r="L43" s="14"/>
      <c r="M43" s="14">
        <v>62</v>
      </c>
      <c r="N43" s="14"/>
      <c r="O43" s="14"/>
      <c r="P43" s="14"/>
      <c r="Q43" s="14"/>
      <c r="R43" s="15"/>
      <c r="S43" s="18">
        <v>1</v>
      </c>
      <c r="T43" s="33">
        <v>1</v>
      </c>
      <c r="V43" s="13">
        <v>8</v>
      </c>
      <c r="W43" s="14">
        <f t="shared" si="18"/>
        <v>10</v>
      </c>
      <c r="X43" s="14">
        <f t="shared" si="19"/>
        <v>0</v>
      </c>
      <c r="Y43" s="14">
        <f t="shared" si="20"/>
        <v>62</v>
      </c>
      <c r="Z43" s="14">
        <f t="shared" si="21"/>
        <v>0</v>
      </c>
      <c r="AA43" s="14">
        <f t="shared" si="22"/>
        <v>0</v>
      </c>
      <c r="AB43" s="14">
        <f t="shared" si="23"/>
        <v>0</v>
      </c>
      <c r="AC43" s="14">
        <f t="shared" si="24"/>
        <v>0</v>
      </c>
      <c r="AD43" s="19">
        <f t="shared" si="25"/>
        <v>0</v>
      </c>
    </row>
    <row r="44" spans="2:30" x14ac:dyDescent="0.4">
      <c r="J44" s="13">
        <v>9</v>
      </c>
      <c r="K44" s="14">
        <v>46</v>
      </c>
      <c r="L44" s="14">
        <v>333</v>
      </c>
      <c r="M44" s="14">
        <v>77</v>
      </c>
      <c r="N44" s="14"/>
      <c r="O44" s="14">
        <v>4</v>
      </c>
      <c r="P44" s="14"/>
      <c r="Q44" s="14">
        <v>1</v>
      </c>
      <c r="R44" s="15">
        <v>872</v>
      </c>
      <c r="S44" s="18">
        <v>0.2</v>
      </c>
      <c r="T44" s="34">
        <v>0.5</v>
      </c>
      <c r="V44" s="13">
        <v>9</v>
      </c>
      <c r="W44" s="14">
        <f t="shared" si="18"/>
        <v>92</v>
      </c>
      <c r="X44" s="14">
        <f t="shared" si="19"/>
        <v>666</v>
      </c>
      <c r="Y44" s="14">
        <f t="shared" si="20"/>
        <v>154</v>
      </c>
      <c r="Z44" s="14">
        <f t="shared" si="21"/>
        <v>0</v>
      </c>
      <c r="AA44" s="14">
        <f t="shared" si="22"/>
        <v>8</v>
      </c>
      <c r="AB44" s="14">
        <f t="shared" si="23"/>
        <v>0</v>
      </c>
      <c r="AC44" s="14">
        <f t="shared" si="24"/>
        <v>2</v>
      </c>
      <c r="AD44" s="19">
        <f t="shared" si="25"/>
        <v>1744</v>
      </c>
    </row>
    <row r="45" spans="2:30" x14ac:dyDescent="0.4">
      <c r="J45" s="13">
        <v>10</v>
      </c>
      <c r="K45" s="14">
        <v>24</v>
      </c>
      <c r="L45" s="14"/>
      <c r="M45" s="14">
        <v>75</v>
      </c>
      <c r="N45" s="14"/>
      <c r="O45" s="14"/>
      <c r="P45" s="14"/>
      <c r="Q45" s="14"/>
      <c r="R45" s="15"/>
      <c r="S45" s="18">
        <v>1</v>
      </c>
      <c r="T45" s="33">
        <v>1</v>
      </c>
      <c r="V45" s="13">
        <v>10</v>
      </c>
      <c r="W45" s="14">
        <f t="shared" si="18"/>
        <v>24</v>
      </c>
      <c r="X45" s="14">
        <f t="shared" si="19"/>
        <v>0</v>
      </c>
      <c r="Y45" s="14">
        <f t="shared" si="20"/>
        <v>75</v>
      </c>
      <c r="Z45" s="14">
        <f t="shared" si="21"/>
        <v>0</v>
      </c>
      <c r="AA45" s="14">
        <f t="shared" si="22"/>
        <v>0</v>
      </c>
      <c r="AB45" s="14">
        <f t="shared" si="23"/>
        <v>0</v>
      </c>
      <c r="AC45" s="14">
        <f t="shared" si="24"/>
        <v>0</v>
      </c>
      <c r="AD45" s="19">
        <f t="shared" si="25"/>
        <v>0</v>
      </c>
    </row>
    <row r="46" spans="2:30" x14ac:dyDescent="0.4">
      <c r="J46" s="13">
        <v>11</v>
      </c>
      <c r="K46" s="14">
        <v>28</v>
      </c>
      <c r="L46" s="14"/>
      <c r="M46" s="14">
        <v>75</v>
      </c>
      <c r="N46" s="14"/>
      <c r="O46" s="14"/>
      <c r="P46" s="14"/>
      <c r="Q46" s="14"/>
      <c r="R46" s="15"/>
      <c r="S46" s="18">
        <v>1</v>
      </c>
      <c r="T46" s="33">
        <v>1</v>
      </c>
      <c r="V46" s="13">
        <v>11</v>
      </c>
      <c r="W46" s="14">
        <f t="shared" si="18"/>
        <v>28</v>
      </c>
      <c r="X46" s="14">
        <f t="shared" si="19"/>
        <v>0</v>
      </c>
      <c r="Y46" s="14">
        <f t="shared" si="20"/>
        <v>75</v>
      </c>
      <c r="Z46" s="14">
        <f t="shared" si="21"/>
        <v>0</v>
      </c>
      <c r="AA46" s="14">
        <f t="shared" si="22"/>
        <v>0</v>
      </c>
      <c r="AB46" s="14">
        <f t="shared" si="23"/>
        <v>0</v>
      </c>
      <c r="AC46" s="14">
        <f t="shared" si="24"/>
        <v>0</v>
      </c>
      <c r="AD46" s="19">
        <f t="shared" si="25"/>
        <v>0</v>
      </c>
    </row>
    <row r="47" spans="2:30" x14ac:dyDescent="0.4">
      <c r="J47" s="13">
        <v>12</v>
      </c>
      <c r="K47" s="14">
        <v>51</v>
      </c>
      <c r="L47" s="14">
        <v>100</v>
      </c>
      <c r="M47" s="14">
        <v>32</v>
      </c>
      <c r="N47" s="14"/>
      <c r="O47" s="14">
        <v>4</v>
      </c>
      <c r="P47" s="14"/>
      <c r="Q47" s="14">
        <v>2</v>
      </c>
      <c r="R47" s="15">
        <v>963</v>
      </c>
      <c r="S47" s="18">
        <v>0.1</v>
      </c>
      <c r="T47" s="34">
        <v>0.20499999999999999</v>
      </c>
      <c r="V47" s="13">
        <v>12</v>
      </c>
      <c r="W47" s="14">
        <f t="shared" si="18"/>
        <v>248.78048780487805</v>
      </c>
      <c r="X47" s="14">
        <f t="shared" si="19"/>
        <v>487.80487804878049</v>
      </c>
      <c r="Y47" s="14">
        <f t="shared" si="20"/>
        <v>156.09756097560975</v>
      </c>
      <c r="Z47" s="14">
        <f t="shared" si="21"/>
        <v>0</v>
      </c>
      <c r="AA47" s="14">
        <f t="shared" si="22"/>
        <v>19.512195121951219</v>
      </c>
      <c r="AB47" s="14">
        <f t="shared" si="23"/>
        <v>0</v>
      </c>
      <c r="AC47" s="14">
        <f t="shared" si="24"/>
        <v>9.7560975609756095</v>
      </c>
      <c r="AD47" s="19">
        <f t="shared" si="25"/>
        <v>4697.5609756097565</v>
      </c>
    </row>
    <row r="48" spans="2:30" x14ac:dyDescent="0.4">
      <c r="J48" s="13">
        <v>13</v>
      </c>
      <c r="K48" s="14">
        <v>51</v>
      </c>
      <c r="L48" s="14">
        <v>100</v>
      </c>
      <c r="M48" s="14">
        <v>38</v>
      </c>
      <c r="N48" s="14"/>
      <c r="O48" s="14">
        <v>4</v>
      </c>
      <c r="P48" s="14"/>
      <c r="Q48" s="14">
        <v>2</v>
      </c>
      <c r="R48" s="15">
        <v>963</v>
      </c>
      <c r="S48" s="18">
        <v>0.1</v>
      </c>
      <c r="T48" s="34">
        <v>0.20499999999999999</v>
      </c>
      <c r="V48" s="13">
        <v>13</v>
      </c>
      <c r="W48" s="14">
        <f t="shared" si="18"/>
        <v>248.78048780487805</v>
      </c>
      <c r="X48" s="14">
        <f t="shared" si="19"/>
        <v>487.80487804878049</v>
      </c>
      <c r="Y48" s="14">
        <f t="shared" si="20"/>
        <v>185.36585365853659</v>
      </c>
      <c r="Z48" s="14">
        <f t="shared" si="21"/>
        <v>0</v>
      </c>
      <c r="AA48" s="14">
        <f t="shared" si="22"/>
        <v>19.512195121951219</v>
      </c>
      <c r="AB48" s="14">
        <f t="shared" si="23"/>
        <v>0</v>
      </c>
      <c r="AC48" s="14">
        <f t="shared" si="24"/>
        <v>9.7560975609756095</v>
      </c>
      <c r="AD48" s="19">
        <f t="shared" si="25"/>
        <v>4697.5609756097565</v>
      </c>
    </row>
    <row r="49" spans="10:38" x14ac:dyDescent="0.4">
      <c r="J49" s="13">
        <v>14</v>
      </c>
      <c r="K49" s="14">
        <v>51</v>
      </c>
      <c r="L49" s="14">
        <v>100</v>
      </c>
      <c r="M49" s="14">
        <v>38</v>
      </c>
      <c r="N49" s="14"/>
      <c r="O49" s="14">
        <v>4</v>
      </c>
      <c r="P49" s="14"/>
      <c r="Q49" s="14">
        <v>2</v>
      </c>
      <c r="R49" s="15">
        <v>963</v>
      </c>
      <c r="S49" s="18">
        <v>0.1</v>
      </c>
      <c r="T49" s="34">
        <v>0.20499999999999999</v>
      </c>
      <c r="V49" s="13">
        <v>14</v>
      </c>
      <c r="W49" s="14">
        <f t="shared" si="18"/>
        <v>248.78048780487805</v>
      </c>
      <c r="X49" s="14">
        <f t="shared" si="19"/>
        <v>487.80487804878049</v>
      </c>
      <c r="Y49" s="14">
        <f t="shared" si="20"/>
        <v>185.36585365853659</v>
      </c>
      <c r="Z49" s="14">
        <f t="shared" si="21"/>
        <v>0</v>
      </c>
      <c r="AA49" s="14">
        <f t="shared" si="22"/>
        <v>19.512195121951219</v>
      </c>
      <c r="AB49" s="14">
        <f t="shared" si="23"/>
        <v>0</v>
      </c>
      <c r="AC49" s="14">
        <f t="shared" si="24"/>
        <v>9.7560975609756095</v>
      </c>
      <c r="AD49" s="19">
        <f t="shared" si="25"/>
        <v>4697.5609756097565</v>
      </c>
    </row>
    <row r="50" spans="10:38" ht="18" thickBot="1" x14ac:dyDescent="0.45">
      <c r="J50" s="27">
        <v>15</v>
      </c>
      <c r="K50" s="22">
        <v>56</v>
      </c>
      <c r="L50" s="22">
        <v>58</v>
      </c>
      <c r="M50" s="22">
        <v>26</v>
      </c>
      <c r="N50" s="22"/>
      <c r="O50" s="22"/>
      <c r="P50" s="22">
        <v>3</v>
      </c>
      <c r="Q50" s="22">
        <v>2</v>
      </c>
      <c r="R50" s="23">
        <v>1055</v>
      </c>
      <c r="S50" s="24">
        <v>0.05</v>
      </c>
      <c r="T50" s="35">
        <v>0.1108</v>
      </c>
      <c r="V50" s="27">
        <v>15</v>
      </c>
      <c r="W50" s="22">
        <f t="shared" si="18"/>
        <v>505.41516245487367</v>
      </c>
      <c r="X50" s="22">
        <f t="shared" si="19"/>
        <v>523.46570397111918</v>
      </c>
      <c r="Y50" s="22">
        <f t="shared" si="20"/>
        <v>234.65703971119135</v>
      </c>
      <c r="Z50" s="22">
        <f t="shared" si="21"/>
        <v>0</v>
      </c>
      <c r="AA50" s="22">
        <f t="shared" si="22"/>
        <v>0</v>
      </c>
      <c r="AB50" s="22">
        <f t="shared" si="23"/>
        <v>27.075812274368232</v>
      </c>
      <c r="AC50" s="22">
        <f t="shared" si="24"/>
        <v>18.050541516245488</v>
      </c>
      <c r="AD50" s="25">
        <f t="shared" si="25"/>
        <v>9521.6606498194942</v>
      </c>
    </row>
    <row r="57" spans="10:38" x14ac:dyDescent="0.4">
      <c r="AA57" s="2"/>
      <c r="AD57" s="1"/>
      <c r="AE57" s="1"/>
      <c r="AF57" s="1"/>
      <c r="AG57" s="1"/>
      <c r="AH57" s="1"/>
      <c r="AI57" s="1"/>
      <c r="AJ57" s="1"/>
      <c r="AK57" s="1"/>
      <c r="AL57" s="6"/>
    </row>
  </sheetData>
  <sheetProtection algorithmName="SHA-512" hashValue="4EFD5bvl6SH/lACASoLVqd7f9VGIS94kXxTHVhZSvXuiOpgOa+SMhdbXS2pwhmEjvVt0w6UwENNsDwLEeHoYIw==" saltValue="uwG7vFk5ehEorlR4jjPntA==" spinCount="100000" sheet="1" objects="1" scenarios="1"/>
  <mergeCells count="41">
    <mergeCell ref="E10:E11"/>
    <mergeCell ref="K13:K14"/>
    <mergeCell ref="J13:J14"/>
    <mergeCell ref="I13:I14"/>
    <mergeCell ref="I6:I7"/>
    <mergeCell ref="J6:J7"/>
    <mergeCell ref="K6:K7"/>
    <mergeCell ref="M2:S2"/>
    <mergeCell ref="M4:S4"/>
    <mergeCell ref="M6:S6"/>
    <mergeCell ref="V16:AD16"/>
    <mergeCell ref="V34:AD34"/>
    <mergeCell ref="D3:D4"/>
    <mergeCell ref="E3:E4"/>
    <mergeCell ref="F3:F4"/>
    <mergeCell ref="G3:G4"/>
    <mergeCell ref="H3:H4"/>
    <mergeCell ref="I3:I4"/>
    <mergeCell ref="J3:J4"/>
    <mergeCell ref="K3:K4"/>
    <mergeCell ref="D6:D7"/>
    <mergeCell ref="E6:E7"/>
    <mergeCell ref="F6:F7"/>
    <mergeCell ref="G6:G7"/>
    <mergeCell ref="F10:F11"/>
    <mergeCell ref="G10:G11"/>
    <mergeCell ref="B16:C16"/>
    <mergeCell ref="D16:F16"/>
    <mergeCell ref="B28:C28"/>
    <mergeCell ref="D28:F28"/>
    <mergeCell ref="K10:K11"/>
    <mergeCell ref="H10:H11"/>
    <mergeCell ref="I10:I11"/>
    <mergeCell ref="J10:J11"/>
    <mergeCell ref="F13:F14"/>
    <mergeCell ref="E13:E14"/>
    <mergeCell ref="D13:D14"/>
    <mergeCell ref="H13:H14"/>
    <mergeCell ref="G13:G14"/>
    <mergeCell ref="H6:H7"/>
    <mergeCell ref="D10:D11"/>
  </mergeCells>
  <phoneticPr fontId="1" type="noConversion"/>
  <dataValidations count="3">
    <dataValidation type="list" allowBlank="1" showInputMessage="1" showErrorMessage="1" sqref="B2 B5 B9 B12" xr:uid="{FC76C0A2-59EB-4988-ACFB-2298A82C358D}">
      <formula1>"무기, 방어구"</formula1>
    </dataValidation>
    <dataValidation type="list" allowBlank="1" showInputMessage="1" showErrorMessage="1" sqref="C3 C6 C10 C13" xr:uid="{C43E9711-30BD-4EF9-AE9E-2CCC9066DDDA}">
      <formula1>"3,5,7,9,11,12,13,14,15"</formula1>
    </dataValidation>
    <dataValidation type="list" allowBlank="1" showInputMessage="1" showErrorMessage="1" sqref="C4 C7 C11 C14" xr:uid="{5DF87066-F767-4F08-B931-7E4AE5A160EA}">
      <formula1>"1,2,3,4,5,6,7,8,9,10,11,12,13,14,15"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한상훈</dc:creator>
  <cp:lastModifiedBy>한상훈</cp:lastModifiedBy>
  <dcterms:created xsi:type="dcterms:W3CDTF">2019-10-14T02:21:04Z</dcterms:created>
  <dcterms:modified xsi:type="dcterms:W3CDTF">2019-10-14T10:02:59Z</dcterms:modified>
</cp:coreProperties>
</file>