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p_s\Desktop\"/>
    </mc:Choice>
  </mc:AlternateContent>
  <xr:revisionPtr revIDLastSave="0" documentId="13_ncr:1_{21FFFE51-14A6-4A38-8AB6-158193625F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W14" i="1" s="1"/>
  <c r="H14" i="1"/>
  <c r="I13" i="1"/>
  <c r="W13" i="1" s="1"/>
  <c r="H13" i="1"/>
  <c r="I12" i="1"/>
  <c r="H12" i="1"/>
  <c r="I11" i="1"/>
  <c r="W11" i="1" s="1"/>
  <c r="H11" i="1"/>
  <c r="I10" i="1"/>
  <c r="W10" i="1" s="1"/>
  <c r="H10" i="1"/>
  <c r="I9" i="1"/>
  <c r="W9" i="1" s="1"/>
  <c r="H9" i="1"/>
  <c r="I8" i="1"/>
  <c r="H8" i="1"/>
  <c r="I7" i="1"/>
  <c r="W7" i="1" s="1"/>
  <c r="H7" i="1"/>
  <c r="I6" i="1"/>
  <c r="W6" i="1" s="1"/>
  <c r="H6" i="1"/>
  <c r="W5" i="1"/>
  <c r="I5" i="1"/>
  <c r="K5" i="1" s="1"/>
  <c r="L5" i="1" s="1"/>
  <c r="M5" i="1" s="1"/>
  <c r="P5" i="1" s="1"/>
  <c r="Q5" i="1" s="1"/>
  <c r="S5" i="1" s="1"/>
  <c r="U5" i="1" s="1"/>
  <c r="V5" i="1" s="1"/>
  <c r="H5" i="1"/>
  <c r="K13" i="1" l="1"/>
  <c r="L13" i="1" s="1"/>
  <c r="M13" i="1" s="1"/>
  <c r="P13" i="1" s="1"/>
  <c r="Q13" i="1" s="1"/>
  <c r="S13" i="1" s="1"/>
  <c r="U13" i="1" s="1"/>
  <c r="V13" i="1" s="1"/>
  <c r="K9" i="1"/>
  <c r="L9" i="1" s="1"/>
  <c r="M9" i="1" s="1"/>
  <c r="P9" i="1" s="1"/>
  <c r="Q9" i="1" s="1"/>
  <c r="S9" i="1" s="1"/>
  <c r="U9" i="1" s="1"/>
  <c r="V9" i="1" s="1"/>
  <c r="K8" i="1"/>
  <c r="L8" i="1" s="1"/>
  <c r="M8" i="1" s="1"/>
  <c r="P8" i="1" s="1"/>
  <c r="Q8" i="1" s="1"/>
  <c r="S8" i="1" s="1"/>
  <c r="U8" i="1" s="1"/>
  <c r="V8" i="1" s="1"/>
  <c r="W8" i="1"/>
  <c r="K12" i="1"/>
  <c r="L12" i="1" s="1"/>
  <c r="M12" i="1" s="1"/>
  <c r="P12" i="1" s="1"/>
  <c r="Q12" i="1" s="1"/>
  <c r="S12" i="1" s="1"/>
  <c r="U12" i="1" s="1"/>
  <c r="V12" i="1" s="1"/>
  <c r="W12" i="1"/>
  <c r="K7" i="1"/>
  <c r="L7" i="1" s="1"/>
  <c r="M7" i="1" s="1"/>
  <c r="P7" i="1" s="1"/>
  <c r="Q7" i="1" s="1"/>
  <c r="S7" i="1" s="1"/>
  <c r="U7" i="1" s="1"/>
  <c r="V7" i="1" s="1"/>
  <c r="K11" i="1"/>
  <c r="L11" i="1" s="1"/>
  <c r="M11" i="1" s="1"/>
  <c r="P11" i="1" s="1"/>
  <c r="Q11" i="1" s="1"/>
  <c r="S11" i="1" s="1"/>
  <c r="U11" i="1" s="1"/>
  <c r="V11" i="1" s="1"/>
  <c r="K6" i="1"/>
  <c r="L6" i="1" s="1"/>
  <c r="M6" i="1" s="1"/>
  <c r="P6" i="1" s="1"/>
  <c r="Q6" i="1" s="1"/>
  <c r="S6" i="1" s="1"/>
  <c r="U6" i="1" s="1"/>
  <c r="V6" i="1" s="1"/>
  <c r="K10" i="1"/>
  <c r="L10" i="1" s="1"/>
  <c r="M10" i="1" s="1"/>
  <c r="P10" i="1" s="1"/>
  <c r="Q10" i="1" s="1"/>
  <c r="S10" i="1" s="1"/>
  <c r="U10" i="1" s="1"/>
  <c r="V10" i="1" s="1"/>
  <c r="K14" i="1"/>
  <c r="L14" i="1" s="1"/>
  <c r="M14" i="1" s="1"/>
  <c r="P14" i="1" s="1"/>
  <c r="Q14" i="1" s="1"/>
  <c r="S14" i="1" s="1"/>
  <c r="U14" i="1" s="1"/>
  <c r="V14" i="1" s="1"/>
</calcChain>
</file>

<file path=xl/sharedStrings.xml><?xml version="1.0" encoding="utf-8"?>
<sst xmlns="http://schemas.openxmlformats.org/spreadsheetml/2006/main" count="45" uniqueCount="38">
  <si>
    <t>1단계 계산
무기데미지</t>
    <phoneticPr fontId="1" type="noConversion"/>
  </si>
  <si>
    <t>2단계
이도류 땁/ 크로우 크리 / 더블브레이크 계산</t>
    <phoneticPr fontId="1" type="noConversion"/>
  </si>
  <si>
    <t>3단계 계산
무기데미지 + 몸데미지</t>
    <phoneticPr fontId="1" type="noConversion"/>
  </si>
  <si>
    <t>기본</t>
    <phoneticPr fontId="2" type="noConversion"/>
  </si>
  <si>
    <t>추타</t>
    <phoneticPr fontId="2" type="noConversion"/>
  </si>
  <si>
    <t>축복</t>
    <phoneticPr fontId="2" type="noConversion"/>
  </si>
  <si>
    <t>인첸트
추타</t>
    <phoneticPr fontId="2" type="noConversion"/>
  </si>
  <si>
    <t>최소</t>
    <phoneticPr fontId="2" type="noConversion"/>
  </si>
  <si>
    <t>최대</t>
    <phoneticPr fontId="2" type="noConversion"/>
  </si>
  <si>
    <t>크리</t>
    <phoneticPr fontId="2" type="noConversion"/>
  </si>
  <si>
    <t>무기자체크리 *</t>
    <phoneticPr fontId="1" type="noConversion"/>
  </si>
  <si>
    <t>크리합계</t>
    <phoneticPr fontId="1" type="noConversion"/>
  </si>
  <si>
    <t>평균</t>
    <phoneticPr fontId="2" type="noConversion"/>
  </si>
  <si>
    <t>무기
땁확률</t>
    <phoneticPr fontId="2" type="noConversion"/>
  </si>
  <si>
    <t>더블브레이크
확률</t>
    <phoneticPr fontId="2" type="noConversion"/>
  </si>
  <si>
    <t>땁</t>
    <phoneticPr fontId="2" type="noConversion"/>
  </si>
  <si>
    <t>더블</t>
    <phoneticPr fontId="2" type="noConversion"/>
  </si>
  <si>
    <t>몸추타(무기해제)
 + 속성3단 **</t>
    <phoneticPr fontId="1" type="noConversion"/>
  </si>
  <si>
    <t>버닝
적용 후 평균</t>
    <phoneticPr fontId="1" type="noConversion"/>
  </si>
  <si>
    <t>아머
적용 후 평균</t>
    <phoneticPr fontId="1" type="noConversion"/>
  </si>
  <si>
    <t>최대타</t>
    <phoneticPr fontId="1" type="noConversion"/>
  </si>
  <si>
    <t>9악이</t>
    <phoneticPr fontId="2" type="noConversion"/>
  </si>
  <si>
    <t>작</t>
    <phoneticPr fontId="1" type="noConversion"/>
  </si>
  <si>
    <t>큰</t>
    <phoneticPr fontId="1" type="noConversion"/>
  </si>
  <si>
    <t>7포효</t>
    <phoneticPr fontId="1" type="noConversion"/>
  </si>
  <si>
    <t>큰</t>
    <phoneticPr fontId="1" type="noConversion"/>
  </si>
  <si>
    <t>7오시</t>
    <phoneticPr fontId="1" type="noConversion"/>
  </si>
  <si>
    <t>7바크</t>
    <phoneticPr fontId="1" type="noConversion"/>
  </si>
  <si>
    <t>7진노</t>
    <phoneticPr fontId="1" type="noConversion"/>
  </si>
  <si>
    <t>*</t>
    <phoneticPr fontId="1" type="noConversion"/>
  </si>
  <si>
    <t>캐릭창에 표기된 크리가 아니며   [1~ 무기맥뎀] 사이에 맥뎀이 나올 확률입니다</t>
    <phoneticPr fontId="1" type="noConversion"/>
  </si>
  <si>
    <t>**</t>
    <phoneticPr fontId="1" type="noConversion"/>
  </si>
  <si>
    <t>무기를 벗고 쉐도우 팽 사용시 몸추타가 올라가는 걸 확인함 / 속성 3단은 편하게 3으로 계산함</t>
    <phoneticPr fontId="1" type="noConversion"/>
  </si>
  <si>
    <t xml:space="preserve">         귀찮아서 검증하지 않은 사항 </t>
    <phoneticPr fontId="1" type="noConversion"/>
  </si>
  <si>
    <t>이도류 땁확률, 크로우 크리확률 모름... 인터넷돌아다니는 날림자료 적용 (검증X)         -&gt;     크로우는 크리부분에 무기크리 +몸크리확률 합산</t>
    <phoneticPr fontId="1" type="noConversion"/>
  </si>
  <si>
    <t>더블브레이크, 버닝스피릿츠 확률 피니지 확률 차용함 (검증 X)</t>
    <phoneticPr fontId="1" type="noConversion"/>
  </si>
  <si>
    <t>쉐도우팽이 피니지와 다르게 몸에 적용되는지 여부 (검증 X)                 무기가 아닌 몸에적용되는 경우  (땁 및 더블브레이크 발동시 2배적용 X)</t>
    <phoneticPr fontId="1" type="noConversion"/>
  </si>
  <si>
    <t>바크 or 은이의 경우 언데드 추뎀이 무기부분에 적용되어 땁 및 더블브레이크 적용을 받는지 or 무기뎀 적용 완료 후 [3단계 계산]부분에서 적용되는지 (검증X)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</si>
</sst>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#,##0.00_ "/>
    <numFmt numFmtId="179" formatCode="_(* #,##0_);_(* \(#,##0\);_(* &quot;-&quot;_);_(@_)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NumberFormat="1" applyFill="1" applyBorder="1">
      <alignment vertical="center"/>
    </xf>
    <xf numFmtId="0" fontId="0" fillId="0" borderId="8" xfId="0" applyNumberFormat="1" applyFill="1" applyBorder="1">
      <alignment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9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30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30" xfId="0" applyBorder="1">
      <alignment vertical="center"/>
    </xf>
    <xf numFmtId="178" fontId="0" fillId="0" borderId="30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8" fontId="0" fillId="0" borderId="14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29" xfId="0" applyNumberFormat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10" fontId="0" fillId="3" borderId="13" xfId="0" applyNumberFormat="1" applyFill="1" applyBorder="1">
      <alignment vertical="center"/>
    </xf>
    <xf numFmtId="177" fontId="0" fillId="3" borderId="16" xfId="0" applyNumberFormat="1" applyFill="1" applyBorder="1">
      <alignment vertical="center"/>
    </xf>
    <xf numFmtId="10" fontId="0" fillId="3" borderId="18" xfId="0" applyNumberFormat="1" applyFill="1" applyBorder="1">
      <alignment vertical="center"/>
    </xf>
    <xf numFmtId="177" fontId="0" fillId="3" borderId="21" xfId="0" applyNumberFormat="1" applyFill="1" applyBorder="1">
      <alignment vertical="center"/>
    </xf>
    <xf numFmtId="10" fontId="0" fillId="3" borderId="23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10" fontId="0" fillId="3" borderId="28" xfId="0" applyNumberFormat="1" applyFill="1" applyBorder="1">
      <alignment vertical="center"/>
    </xf>
    <xf numFmtId="177" fontId="0" fillId="3" borderId="31" xfId="0" applyNumberFormat="1" applyFill="1" applyBorder="1">
      <alignment vertical="center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/>
    </xf>
    <xf numFmtId="0" fontId="0" fillId="4" borderId="12" xfId="0" applyNumberFormat="1" applyFill="1" applyBorder="1" applyAlignment="1">
      <alignment horizontal="center" vertical="center" wrapText="1"/>
    </xf>
    <xf numFmtId="0" fontId="0" fillId="4" borderId="37" xfId="0" applyFill="1" applyBorder="1">
      <alignment vertical="center"/>
    </xf>
    <xf numFmtId="0" fontId="0" fillId="4" borderId="38" xfId="0" applyFill="1" applyBorder="1">
      <alignment vertical="center"/>
    </xf>
    <xf numFmtId="0" fontId="0" fillId="4" borderId="39" xfId="0" applyFill="1" applyBorder="1">
      <alignment vertical="center"/>
    </xf>
    <xf numFmtId="0" fontId="0" fillId="4" borderId="40" xfId="0" applyFill="1" applyBorder="1">
      <alignment vertical="center"/>
    </xf>
  </cellXfs>
  <cellStyles count="6">
    <cellStyle name="쉼표 [0] 2" xfId="1" xr:uid="{00000000-0005-0000-0000-000000000000}"/>
    <cellStyle name="표준" xfId="0" builtinId="0"/>
    <cellStyle name="표준 11" xfId="2" xr:uid="{00000000-0005-0000-0000-000002000000}"/>
    <cellStyle name="표준 2" xfId="3" xr:uid="{00000000-0005-0000-0000-000003000000}"/>
    <cellStyle name="표준 3" xfId="4" xr:uid="{00000000-0005-0000-0000-000004000000}"/>
    <cellStyle name="표준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3"/>
  <sheetViews>
    <sheetView tabSelected="1" zoomScale="115" zoomScaleNormal="115" workbookViewId="0">
      <selection activeCell="B19" sqref="B19:W19"/>
    </sheetView>
  </sheetViews>
  <sheetFormatPr defaultRowHeight="16.5" x14ac:dyDescent="0.3"/>
  <cols>
    <col min="2" max="2" width="8.875" bestFit="1" customWidth="1"/>
    <col min="3" max="3" width="6.25" customWidth="1"/>
    <col min="4" max="6" width="5.25" bestFit="1" customWidth="1"/>
    <col min="7" max="7" width="7.125" bestFit="1" customWidth="1"/>
    <col min="8" max="9" width="5.25" bestFit="1" customWidth="1"/>
    <col min="10" max="10" width="7.5" bestFit="1" customWidth="1"/>
    <col min="11" max="11" width="14.625" bestFit="1" customWidth="1"/>
    <col min="12" max="12" width="7.5" bestFit="1" customWidth="1"/>
    <col min="13" max="13" width="6.5" bestFit="1" customWidth="1"/>
    <col min="14" max="14" width="7.125" bestFit="1" customWidth="1"/>
    <col min="15" max="15" width="13" bestFit="1" customWidth="1"/>
    <col min="16" max="16" width="12.75" bestFit="1" customWidth="1"/>
    <col min="17" max="17" width="6.5" bestFit="1" customWidth="1"/>
    <col min="18" max="18" width="7" style="1" customWidth="1"/>
    <col min="19" max="19" width="10.875" customWidth="1"/>
    <col min="20" max="21" width="7.5" bestFit="1" customWidth="1"/>
    <col min="22" max="22" width="12.75" bestFit="1" customWidth="1"/>
  </cols>
  <sheetData>
    <row r="1" spans="2:23" ht="17.25" thickBot="1" x14ac:dyDescent="0.35"/>
    <row r="2" spans="2:23" ht="16.5" customHeight="1" x14ac:dyDescent="0.3">
      <c r="D2" s="62" t="s">
        <v>0</v>
      </c>
      <c r="E2" s="63"/>
      <c r="F2" s="63"/>
      <c r="G2" s="63"/>
      <c r="H2" s="63"/>
      <c r="I2" s="64"/>
      <c r="J2" s="63" t="s">
        <v>1</v>
      </c>
      <c r="K2" s="68"/>
      <c r="L2" s="68"/>
      <c r="M2" s="68"/>
      <c r="N2" s="68"/>
      <c r="O2" s="68"/>
      <c r="P2" s="68"/>
      <c r="Q2" s="69"/>
      <c r="R2" s="62" t="s">
        <v>2</v>
      </c>
      <c r="S2" s="68"/>
      <c r="T2" s="68"/>
      <c r="U2" s="68"/>
      <c r="V2" s="68"/>
      <c r="W2" s="69"/>
    </row>
    <row r="3" spans="2:23" ht="17.25" thickBot="1" x14ac:dyDescent="0.35">
      <c r="D3" s="65"/>
      <c r="E3" s="66"/>
      <c r="F3" s="66"/>
      <c r="G3" s="66"/>
      <c r="H3" s="66"/>
      <c r="I3" s="67"/>
      <c r="J3" s="70"/>
      <c r="K3" s="70"/>
      <c r="L3" s="70"/>
      <c r="M3" s="70"/>
      <c r="N3" s="70"/>
      <c r="O3" s="70"/>
      <c r="P3" s="70"/>
      <c r="Q3" s="71"/>
      <c r="R3" s="72"/>
      <c r="S3" s="70"/>
      <c r="T3" s="70"/>
      <c r="U3" s="70"/>
      <c r="V3" s="70"/>
      <c r="W3" s="71"/>
    </row>
    <row r="4" spans="2:23" ht="39" customHeight="1" thickBot="1" x14ac:dyDescent="0.35">
      <c r="B4" s="2"/>
      <c r="C4" s="3"/>
      <c r="D4" s="4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7" t="s">
        <v>8</v>
      </c>
      <c r="J4" s="8" t="s">
        <v>9</v>
      </c>
      <c r="K4" s="9" t="s">
        <v>10</v>
      </c>
      <c r="L4" s="5" t="s">
        <v>11</v>
      </c>
      <c r="M4" s="5" t="s">
        <v>12</v>
      </c>
      <c r="N4" s="6" t="s">
        <v>13</v>
      </c>
      <c r="O4" s="6" t="s">
        <v>14</v>
      </c>
      <c r="P4" s="5" t="s">
        <v>15</v>
      </c>
      <c r="Q4" s="5" t="s">
        <v>16</v>
      </c>
      <c r="R4" s="73" t="s">
        <v>17</v>
      </c>
      <c r="S4" s="74"/>
      <c r="T4" s="96" t="s">
        <v>18</v>
      </c>
      <c r="U4" s="97"/>
      <c r="V4" s="98" t="s">
        <v>19</v>
      </c>
      <c r="W4" s="83" t="s">
        <v>20</v>
      </c>
    </row>
    <row r="5" spans="2:23" x14ac:dyDescent="0.3">
      <c r="B5" s="60" t="s">
        <v>21</v>
      </c>
      <c r="C5" s="10" t="s">
        <v>22</v>
      </c>
      <c r="D5" s="11">
        <v>18</v>
      </c>
      <c r="E5" s="12">
        <v>3</v>
      </c>
      <c r="F5" s="12">
        <v>1</v>
      </c>
      <c r="G5" s="13">
        <v>11</v>
      </c>
      <c r="H5" s="13">
        <f t="shared" ref="H5:H14" si="0">1+E5+F5+G5</f>
        <v>16</v>
      </c>
      <c r="I5" s="14">
        <f t="shared" ref="I5:I14" si="1">D5+E5+F5+G5</f>
        <v>33</v>
      </c>
      <c r="J5" s="15">
        <v>0.1</v>
      </c>
      <c r="K5" s="16">
        <f t="shared" ref="K5:K14" si="2">(1-J5)/(I5-H5+1)</f>
        <v>0.05</v>
      </c>
      <c r="L5" s="16">
        <f>J5+K5</f>
        <v>0.15000000000000002</v>
      </c>
      <c r="M5" s="17">
        <f>I5*L5+(H5+I5-1)/2*(1-L5)</f>
        <v>25.35</v>
      </c>
      <c r="N5" s="18">
        <v>0.15</v>
      </c>
      <c r="O5" s="16">
        <v>0.33329999999999999</v>
      </c>
      <c r="P5" s="19">
        <f t="shared" ref="P5:P14" si="3">M5*2*N5+(M5*(1-N5))</f>
        <v>29.1525</v>
      </c>
      <c r="Q5" s="19">
        <f t="shared" ref="Q5:Q14" si="4">P5*2*O5+P5*(1-O5)</f>
        <v>38.86902825</v>
      </c>
      <c r="R5" s="13">
        <v>101</v>
      </c>
      <c r="S5" s="79">
        <f t="shared" ref="S5:S14" si="5">Q5+R5</f>
        <v>139.86902824999999</v>
      </c>
      <c r="T5" s="88">
        <v>0.33329999999999999</v>
      </c>
      <c r="U5" s="89">
        <f t="shared" ref="U5:U14" si="6">S5*1.5*T5+S5*(1-T5)</f>
        <v>163.17820180786248</v>
      </c>
      <c r="V5" s="99">
        <f t="shared" ref="V5:V14" si="7">U5*1.58</f>
        <v>257.82155885642271</v>
      </c>
      <c r="W5" s="84">
        <f t="shared" ref="W5:W10" si="8">((I5*2*2)+R5)*1.5*1.58</f>
        <v>552.21</v>
      </c>
    </row>
    <row r="6" spans="2:23" ht="17.25" thickBot="1" x14ac:dyDescent="0.35">
      <c r="B6" s="61"/>
      <c r="C6" s="20" t="s">
        <v>23</v>
      </c>
      <c r="D6" s="21">
        <v>16</v>
      </c>
      <c r="E6" s="22">
        <v>3</v>
      </c>
      <c r="F6" s="22">
        <v>1</v>
      </c>
      <c r="G6" s="23">
        <v>11</v>
      </c>
      <c r="H6" s="23">
        <f t="shared" si="0"/>
        <v>16</v>
      </c>
      <c r="I6" s="24">
        <f t="shared" si="1"/>
        <v>31</v>
      </c>
      <c r="J6" s="25">
        <v>0.1</v>
      </c>
      <c r="K6" s="26">
        <f t="shared" si="2"/>
        <v>5.6250000000000001E-2</v>
      </c>
      <c r="L6" s="26">
        <f t="shared" ref="L6:L14" si="9">J6+K6</f>
        <v>0.15625</v>
      </c>
      <c r="M6" s="27">
        <f t="shared" ref="M6:M14" si="10">I6*L6+(H6+I6-1)/2*(1-L6)</f>
        <v>24.25</v>
      </c>
      <c r="N6" s="28">
        <v>0.15</v>
      </c>
      <c r="O6" s="26">
        <v>0.33329999999999999</v>
      </c>
      <c r="P6" s="29">
        <f t="shared" si="3"/>
        <v>27.887499999999999</v>
      </c>
      <c r="Q6" s="29">
        <f t="shared" si="4"/>
        <v>37.182403749999999</v>
      </c>
      <c r="R6" s="23">
        <v>101</v>
      </c>
      <c r="S6" s="80">
        <f t="shared" si="5"/>
        <v>138.18240374999999</v>
      </c>
      <c r="T6" s="90">
        <v>0.33329999999999999</v>
      </c>
      <c r="U6" s="91">
        <f t="shared" si="6"/>
        <v>161.2105013349375</v>
      </c>
      <c r="V6" s="100">
        <f t="shared" si="7"/>
        <v>254.71259210920127</v>
      </c>
      <c r="W6" s="85">
        <f t="shared" si="8"/>
        <v>533.25</v>
      </c>
    </row>
    <row r="7" spans="2:23" x14ac:dyDescent="0.3">
      <c r="B7" s="60" t="s">
        <v>24</v>
      </c>
      <c r="C7" s="10" t="s">
        <v>22</v>
      </c>
      <c r="D7" s="11">
        <v>20</v>
      </c>
      <c r="E7" s="12">
        <v>6</v>
      </c>
      <c r="F7" s="12">
        <v>1</v>
      </c>
      <c r="G7" s="13">
        <v>7</v>
      </c>
      <c r="H7" s="13">
        <f t="shared" si="0"/>
        <v>15</v>
      </c>
      <c r="I7" s="14">
        <f t="shared" si="1"/>
        <v>34</v>
      </c>
      <c r="J7" s="15">
        <v>0.11</v>
      </c>
      <c r="K7" s="16">
        <f t="shared" si="2"/>
        <v>4.4499999999999998E-2</v>
      </c>
      <c r="L7" s="16">
        <f t="shared" si="9"/>
        <v>0.1545</v>
      </c>
      <c r="M7" s="17">
        <f t="shared" si="10"/>
        <v>25.545000000000002</v>
      </c>
      <c r="N7" s="18">
        <v>0.32</v>
      </c>
      <c r="O7" s="16">
        <v>0.33329999999999999</v>
      </c>
      <c r="P7" s="19">
        <f t="shared" si="3"/>
        <v>33.7194</v>
      </c>
      <c r="Q7" s="19">
        <f t="shared" si="4"/>
        <v>44.958076020000007</v>
      </c>
      <c r="R7" s="13">
        <v>102</v>
      </c>
      <c r="S7" s="79">
        <f t="shared" si="5"/>
        <v>146.95807602000002</v>
      </c>
      <c r="T7" s="88">
        <v>0.33329999999999999</v>
      </c>
      <c r="U7" s="89">
        <f t="shared" si="6"/>
        <v>171.44863938873303</v>
      </c>
      <c r="V7" s="99">
        <f t="shared" si="7"/>
        <v>270.88885023419817</v>
      </c>
      <c r="W7" s="84">
        <f t="shared" si="8"/>
        <v>564.06000000000006</v>
      </c>
    </row>
    <row r="8" spans="2:23" ht="17.25" thickBot="1" x14ac:dyDescent="0.35">
      <c r="B8" s="61"/>
      <c r="C8" s="20" t="s">
        <v>25</v>
      </c>
      <c r="D8" s="21">
        <v>16</v>
      </c>
      <c r="E8" s="22">
        <v>6</v>
      </c>
      <c r="F8" s="22">
        <v>1</v>
      </c>
      <c r="G8" s="23">
        <v>7</v>
      </c>
      <c r="H8" s="23">
        <f t="shared" si="0"/>
        <v>15</v>
      </c>
      <c r="I8" s="24">
        <f t="shared" si="1"/>
        <v>30</v>
      </c>
      <c r="J8" s="25">
        <v>0.11</v>
      </c>
      <c r="K8" s="26">
        <f t="shared" si="2"/>
        <v>5.5625000000000001E-2</v>
      </c>
      <c r="L8" s="26">
        <f t="shared" si="9"/>
        <v>0.16562499999999999</v>
      </c>
      <c r="M8" s="27">
        <f t="shared" si="10"/>
        <v>23.324999999999999</v>
      </c>
      <c r="N8" s="28">
        <v>0.32</v>
      </c>
      <c r="O8" s="26">
        <v>0.33329999999999999</v>
      </c>
      <c r="P8" s="29">
        <f t="shared" si="3"/>
        <v>30.788999999999998</v>
      </c>
      <c r="Q8" s="29">
        <f t="shared" si="4"/>
        <v>41.0509737</v>
      </c>
      <c r="R8" s="23">
        <v>102</v>
      </c>
      <c r="S8" s="80">
        <f t="shared" si="5"/>
        <v>143.05097369999999</v>
      </c>
      <c r="T8" s="90">
        <v>0.33329999999999999</v>
      </c>
      <c r="U8" s="91">
        <f t="shared" si="6"/>
        <v>166.89041846710501</v>
      </c>
      <c r="V8" s="100">
        <f t="shared" si="7"/>
        <v>263.68686117802594</v>
      </c>
      <c r="W8" s="85">
        <f t="shared" si="8"/>
        <v>526.14</v>
      </c>
    </row>
    <row r="9" spans="2:23" x14ac:dyDescent="0.3">
      <c r="B9" s="75" t="s">
        <v>26</v>
      </c>
      <c r="C9" s="30" t="s">
        <v>22</v>
      </c>
      <c r="D9" s="31">
        <v>25</v>
      </c>
      <c r="E9" s="32">
        <v>5</v>
      </c>
      <c r="F9" s="32">
        <v>1</v>
      </c>
      <c r="G9" s="13">
        <v>7</v>
      </c>
      <c r="H9" s="13">
        <f t="shared" si="0"/>
        <v>14</v>
      </c>
      <c r="I9" s="14">
        <f t="shared" si="1"/>
        <v>38</v>
      </c>
      <c r="J9" s="15">
        <v>0.11</v>
      </c>
      <c r="K9" s="16">
        <f t="shared" si="2"/>
        <v>3.56E-2</v>
      </c>
      <c r="L9" s="16">
        <f t="shared" si="9"/>
        <v>0.14560000000000001</v>
      </c>
      <c r="M9" s="17">
        <f t="shared" si="10"/>
        <v>27.32</v>
      </c>
      <c r="N9" s="18">
        <v>0.25</v>
      </c>
      <c r="O9" s="16">
        <v>0.33329999999999999</v>
      </c>
      <c r="P9" s="19">
        <f t="shared" si="3"/>
        <v>34.150000000000006</v>
      </c>
      <c r="Q9" s="19">
        <f t="shared" si="4"/>
        <v>45.532195000000009</v>
      </c>
      <c r="R9" s="13">
        <v>102</v>
      </c>
      <c r="S9" s="79">
        <f t="shared" si="5"/>
        <v>147.532195</v>
      </c>
      <c r="T9" s="88">
        <v>0.33329999999999999</v>
      </c>
      <c r="U9" s="89">
        <f t="shared" si="6"/>
        <v>172.11843529675002</v>
      </c>
      <c r="V9" s="99">
        <f t="shared" si="7"/>
        <v>271.94712776886507</v>
      </c>
      <c r="W9" s="84">
        <f t="shared" si="8"/>
        <v>601.98</v>
      </c>
    </row>
    <row r="10" spans="2:23" ht="17.25" thickBot="1" x14ac:dyDescent="0.35">
      <c r="B10" s="76"/>
      <c r="C10" s="33" t="s">
        <v>25</v>
      </c>
      <c r="D10" s="34">
        <v>20</v>
      </c>
      <c r="E10" s="35">
        <v>5</v>
      </c>
      <c r="F10" s="35">
        <v>1</v>
      </c>
      <c r="G10" s="36">
        <v>7</v>
      </c>
      <c r="H10" s="36">
        <f t="shared" si="0"/>
        <v>14</v>
      </c>
      <c r="I10" s="37">
        <f t="shared" si="1"/>
        <v>33</v>
      </c>
      <c r="J10" s="38">
        <v>0.11</v>
      </c>
      <c r="K10" s="39">
        <f t="shared" si="2"/>
        <v>4.4499999999999998E-2</v>
      </c>
      <c r="L10" s="39">
        <f t="shared" si="9"/>
        <v>0.1545</v>
      </c>
      <c r="M10" s="40">
        <f t="shared" si="10"/>
        <v>24.545000000000002</v>
      </c>
      <c r="N10" s="41">
        <v>0.25</v>
      </c>
      <c r="O10" s="39">
        <v>0.33329999999999999</v>
      </c>
      <c r="P10" s="42">
        <f t="shared" si="3"/>
        <v>30.681250000000002</v>
      </c>
      <c r="Q10" s="42">
        <f t="shared" si="4"/>
        <v>40.907310625000008</v>
      </c>
      <c r="R10" s="36">
        <v>102</v>
      </c>
      <c r="S10" s="81">
        <f t="shared" si="5"/>
        <v>142.90731062500001</v>
      </c>
      <c r="T10" s="92">
        <v>0.33329999999999999</v>
      </c>
      <c r="U10" s="93">
        <f t="shared" si="6"/>
        <v>166.72281394065627</v>
      </c>
      <c r="V10" s="101">
        <f t="shared" si="7"/>
        <v>263.4220460262369</v>
      </c>
      <c r="W10" s="86">
        <f t="shared" si="8"/>
        <v>554.58000000000004</v>
      </c>
    </row>
    <row r="11" spans="2:23" x14ac:dyDescent="0.3">
      <c r="B11" s="77" t="s">
        <v>27</v>
      </c>
      <c r="C11" s="44" t="s">
        <v>22</v>
      </c>
      <c r="D11" s="45">
        <v>24</v>
      </c>
      <c r="E11" s="46">
        <v>8</v>
      </c>
      <c r="F11" s="46">
        <v>1</v>
      </c>
      <c r="G11" s="46">
        <v>7</v>
      </c>
      <c r="H11" s="46">
        <f t="shared" si="0"/>
        <v>17</v>
      </c>
      <c r="I11" s="47">
        <f t="shared" si="1"/>
        <v>40</v>
      </c>
      <c r="J11" s="48">
        <v>0.41</v>
      </c>
      <c r="K11" s="49">
        <f t="shared" si="2"/>
        <v>2.4583333333333336E-2</v>
      </c>
      <c r="L11" s="49">
        <f t="shared" si="9"/>
        <v>0.43458333333333332</v>
      </c>
      <c r="M11" s="50">
        <f t="shared" si="10"/>
        <v>33.215000000000003</v>
      </c>
      <c r="N11" s="49">
        <v>0</v>
      </c>
      <c r="O11" s="49">
        <v>0.33329999999999999</v>
      </c>
      <c r="P11" s="51">
        <f t="shared" si="3"/>
        <v>33.215000000000003</v>
      </c>
      <c r="Q11" s="52">
        <f t="shared" si="4"/>
        <v>44.285559500000005</v>
      </c>
      <c r="R11" s="53">
        <v>102</v>
      </c>
      <c r="S11" s="82">
        <f t="shared" si="5"/>
        <v>146.28555950000001</v>
      </c>
      <c r="T11" s="94">
        <v>0.33329999999999999</v>
      </c>
      <c r="U11" s="95">
        <f t="shared" si="6"/>
        <v>170.66404799067502</v>
      </c>
      <c r="V11" s="102">
        <f t="shared" si="7"/>
        <v>269.64919582526653</v>
      </c>
      <c r="W11" s="87">
        <f>((I11*2)+R11)*1.5*1.58</f>
        <v>431.34000000000003</v>
      </c>
    </row>
    <row r="12" spans="2:23" ht="17.25" thickBot="1" x14ac:dyDescent="0.35">
      <c r="B12" s="76"/>
      <c r="C12" s="33" t="s">
        <v>25</v>
      </c>
      <c r="D12" s="34">
        <v>23</v>
      </c>
      <c r="E12" s="35">
        <v>8</v>
      </c>
      <c r="F12" s="35">
        <v>1</v>
      </c>
      <c r="G12" s="35">
        <v>7</v>
      </c>
      <c r="H12" s="35">
        <f t="shared" si="0"/>
        <v>17</v>
      </c>
      <c r="I12" s="54">
        <f t="shared" si="1"/>
        <v>39</v>
      </c>
      <c r="J12" s="38">
        <v>0.41</v>
      </c>
      <c r="K12" s="39">
        <f t="shared" si="2"/>
        <v>2.5652173913043481E-2</v>
      </c>
      <c r="L12" s="39">
        <f t="shared" si="9"/>
        <v>0.43565217391304345</v>
      </c>
      <c r="M12" s="40">
        <f t="shared" si="10"/>
        <v>32.51</v>
      </c>
      <c r="N12" s="39">
        <v>0</v>
      </c>
      <c r="O12" s="39">
        <v>0.33329999999999999</v>
      </c>
      <c r="P12" s="43">
        <f t="shared" si="3"/>
        <v>32.51</v>
      </c>
      <c r="Q12" s="42">
        <f t="shared" si="4"/>
        <v>43.345583000000005</v>
      </c>
      <c r="R12" s="36">
        <v>102</v>
      </c>
      <c r="S12" s="81">
        <f t="shared" si="5"/>
        <v>145.345583</v>
      </c>
      <c r="T12" s="92">
        <v>0.33329999999999999</v>
      </c>
      <c r="U12" s="93">
        <f t="shared" si="6"/>
        <v>169.56742440695001</v>
      </c>
      <c r="V12" s="101">
        <f t="shared" si="7"/>
        <v>267.91653056298105</v>
      </c>
      <c r="W12" s="86">
        <f>((I12*2)+R12)*1.5*1.58</f>
        <v>426.6</v>
      </c>
    </row>
    <row r="13" spans="2:23" x14ac:dyDescent="0.3">
      <c r="B13" s="77" t="s">
        <v>28</v>
      </c>
      <c r="C13" s="44" t="s">
        <v>22</v>
      </c>
      <c r="D13" s="45">
        <v>24</v>
      </c>
      <c r="E13" s="46">
        <v>9</v>
      </c>
      <c r="F13" s="46">
        <v>1</v>
      </c>
      <c r="G13" s="46">
        <v>7</v>
      </c>
      <c r="H13" s="46">
        <f t="shared" si="0"/>
        <v>18</v>
      </c>
      <c r="I13" s="47">
        <f t="shared" si="1"/>
        <v>41</v>
      </c>
      <c r="J13" s="48">
        <v>0.41</v>
      </c>
      <c r="K13" s="49">
        <f t="shared" si="2"/>
        <v>2.4583333333333336E-2</v>
      </c>
      <c r="L13" s="49">
        <f t="shared" si="9"/>
        <v>0.43458333333333332</v>
      </c>
      <c r="M13" s="50">
        <f t="shared" si="10"/>
        <v>34.215000000000003</v>
      </c>
      <c r="N13" s="49">
        <v>0</v>
      </c>
      <c r="O13" s="49">
        <v>0.33329999999999999</v>
      </c>
      <c r="P13" s="51">
        <f t="shared" si="3"/>
        <v>34.215000000000003</v>
      </c>
      <c r="Q13" s="52">
        <f t="shared" si="4"/>
        <v>45.618859500000006</v>
      </c>
      <c r="R13" s="53">
        <v>102</v>
      </c>
      <c r="S13" s="82">
        <f t="shared" si="5"/>
        <v>147.61885950000001</v>
      </c>
      <c r="T13" s="94">
        <v>0.33329999999999999</v>
      </c>
      <c r="U13" s="95">
        <f t="shared" si="6"/>
        <v>172.21954243567501</v>
      </c>
      <c r="V13" s="102">
        <f t="shared" si="7"/>
        <v>272.10687704836653</v>
      </c>
      <c r="W13" s="87">
        <f>((I13*2)+R13)*1.5*1.58</f>
        <v>436.08000000000004</v>
      </c>
    </row>
    <row r="14" spans="2:23" ht="17.25" thickBot="1" x14ac:dyDescent="0.35">
      <c r="B14" s="76"/>
      <c r="C14" s="33" t="s">
        <v>25</v>
      </c>
      <c r="D14" s="34">
        <v>20</v>
      </c>
      <c r="E14" s="35">
        <v>9</v>
      </c>
      <c r="F14" s="35">
        <v>1</v>
      </c>
      <c r="G14" s="35">
        <v>7</v>
      </c>
      <c r="H14" s="35">
        <f t="shared" si="0"/>
        <v>18</v>
      </c>
      <c r="I14" s="54">
        <f t="shared" si="1"/>
        <v>37</v>
      </c>
      <c r="J14" s="38">
        <v>0.41</v>
      </c>
      <c r="K14" s="39">
        <f t="shared" si="2"/>
        <v>2.9500000000000005E-2</v>
      </c>
      <c r="L14" s="39">
        <f t="shared" si="9"/>
        <v>0.4395</v>
      </c>
      <c r="M14" s="40">
        <f t="shared" si="10"/>
        <v>31.395000000000003</v>
      </c>
      <c r="N14" s="39">
        <v>0</v>
      </c>
      <c r="O14" s="39">
        <v>0.33329999999999999</v>
      </c>
      <c r="P14" s="43">
        <f t="shared" si="3"/>
        <v>31.395000000000003</v>
      </c>
      <c r="Q14" s="42">
        <f t="shared" si="4"/>
        <v>41.858953500000005</v>
      </c>
      <c r="R14" s="36">
        <v>102</v>
      </c>
      <c r="S14" s="81">
        <f t="shared" si="5"/>
        <v>143.85895350000001</v>
      </c>
      <c r="T14" s="92">
        <v>0.33329999999999999</v>
      </c>
      <c r="U14" s="93">
        <f t="shared" si="6"/>
        <v>167.83304810077504</v>
      </c>
      <c r="V14" s="101">
        <f t="shared" si="7"/>
        <v>265.17621599922461</v>
      </c>
      <c r="W14" s="86">
        <f>((I14*2)+R14)*1.5*1.58</f>
        <v>417.12</v>
      </c>
    </row>
    <row r="16" spans="2:23" x14ac:dyDescent="0.3">
      <c r="B16" s="55" t="s">
        <v>29</v>
      </c>
      <c r="C16" s="78" t="s">
        <v>30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2:23" x14ac:dyDescent="0.3">
      <c r="B17" s="56" t="s">
        <v>31</v>
      </c>
      <c r="C17" s="59" t="s">
        <v>32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9" spans="2:23" x14ac:dyDescent="0.3">
      <c r="B19" s="59" t="s">
        <v>33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2:23" x14ac:dyDescent="0.3">
      <c r="B20" s="1">
        <v>1</v>
      </c>
      <c r="C20" s="59" t="s">
        <v>34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2:23" x14ac:dyDescent="0.3">
      <c r="B21" s="1">
        <v>2</v>
      </c>
      <c r="C21" s="59" t="s">
        <v>35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2:23" x14ac:dyDescent="0.3">
      <c r="B22" s="1">
        <v>3</v>
      </c>
      <c r="C22" s="59" t="s">
        <v>36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2:23" x14ac:dyDescent="0.3">
      <c r="B23" s="1">
        <v>4</v>
      </c>
      <c r="C23" s="59" t="s">
        <v>37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2:23" x14ac:dyDescent="0.3">
      <c r="I24" s="57"/>
    </row>
    <row r="25" spans="2:23" x14ac:dyDescent="0.3">
      <c r="I25" s="57"/>
    </row>
    <row r="26" spans="2:23" x14ac:dyDescent="0.3">
      <c r="I26" s="57"/>
    </row>
    <row r="27" spans="2:23" x14ac:dyDescent="0.3">
      <c r="I27" s="57"/>
      <c r="P27" s="58"/>
    </row>
    <row r="28" spans="2:23" x14ac:dyDescent="0.3">
      <c r="I28" s="57"/>
    </row>
    <row r="29" spans="2:23" x14ac:dyDescent="0.3">
      <c r="I29" s="57"/>
    </row>
    <row r="30" spans="2:23" x14ac:dyDescent="0.3">
      <c r="I30" s="57"/>
    </row>
    <row r="31" spans="2:23" x14ac:dyDescent="0.3">
      <c r="I31" s="57"/>
    </row>
    <row r="32" spans="2:23" x14ac:dyDescent="0.3">
      <c r="I32" s="57"/>
    </row>
    <row r="33" spans="9:9" x14ac:dyDescent="0.3">
      <c r="I33" s="57"/>
    </row>
    <row r="34" spans="9:9" x14ac:dyDescent="0.3">
      <c r="I34" s="57"/>
    </row>
    <row r="35" spans="9:9" x14ac:dyDescent="0.3">
      <c r="I35" s="57"/>
    </row>
    <row r="36" spans="9:9" x14ac:dyDescent="0.3">
      <c r="I36" s="57"/>
    </row>
    <row r="37" spans="9:9" x14ac:dyDescent="0.3">
      <c r="I37" s="57"/>
    </row>
    <row r="38" spans="9:9" x14ac:dyDescent="0.3">
      <c r="I38" s="57"/>
    </row>
    <row r="39" spans="9:9" x14ac:dyDescent="0.3">
      <c r="I39" s="57"/>
    </row>
    <row r="40" spans="9:9" x14ac:dyDescent="0.3">
      <c r="I40" s="57"/>
    </row>
    <row r="41" spans="9:9" x14ac:dyDescent="0.3">
      <c r="I41" s="57"/>
    </row>
    <row r="42" spans="9:9" x14ac:dyDescent="0.3">
      <c r="I42" s="57"/>
    </row>
    <row r="43" spans="9:9" x14ac:dyDescent="0.3">
      <c r="I43" s="57"/>
    </row>
  </sheetData>
  <mergeCells count="17">
    <mergeCell ref="B5:B6"/>
    <mergeCell ref="C17:W17"/>
    <mergeCell ref="D2:I3"/>
    <mergeCell ref="J2:Q3"/>
    <mergeCell ref="R2:W3"/>
    <mergeCell ref="R4:S4"/>
    <mergeCell ref="T4:U4"/>
    <mergeCell ref="B7:B8"/>
    <mergeCell ref="B9:B10"/>
    <mergeCell ref="B11:B12"/>
    <mergeCell ref="B13:B14"/>
    <mergeCell ref="C16:W16"/>
    <mergeCell ref="B19:W19"/>
    <mergeCell ref="C20:W20"/>
    <mergeCell ref="C21:W21"/>
    <mergeCell ref="C22:W22"/>
    <mergeCell ref="C23:W2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chungsol shin</cp:lastModifiedBy>
  <dcterms:created xsi:type="dcterms:W3CDTF">2019-10-31T02:12:53Z</dcterms:created>
  <dcterms:modified xsi:type="dcterms:W3CDTF">2019-12-02T05:09:07Z</dcterms:modified>
</cp:coreProperties>
</file>