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K\Desktop\몬헌\"/>
    </mc:Choice>
  </mc:AlternateContent>
  <bookViews>
    <workbookView xWindow="0" yWindow="0" windowWidth="14580" windowHeight="98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7" i="1"/>
  <c r="B16" i="1"/>
  <c r="B15" i="1"/>
  <c r="D3" i="1"/>
  <c r="D4" i="1"/>
  <c r="D5" i="1"/>
  <c r="D6" i="1"/>
  <c r="D7" i="1"/>
  <c r="D8" i="1"/>
  <c r="D9" i="1"/>
  <c r="D10" i="1"/>
  <c r="D11" i="1"/>
  <c r="D2" i="1"/>
  <c r="B14" i="1" s="1"/>
  <c r="H15" i="1" l="1"/>
  <c r="H21" i="1"/>
  <c r="N21" i="1" s="1"/>
  <c r="E20" i="1"/>
  <c r="F20" i="1"/>
  <c r="G20" i="1"/>
  <c r="E23" i="1"/>
  <c r="G21" i="1"/>
  <c r="M21" i="1" s="1"/>
  <c r="F21" i="1"/>
  <c r="E21" i="1"/>
  <c r="G23" i="1"/>
  <c r="H23" i="1"/>
  <c r="G22" i="1"/>
  <c r="F22" i="1"/>
  <c r="F23" i="1"/>
  <c r="H20" i="1"/>
  <c r="H22" i="1"/>
  <c r="N22" i="1" s="1"/>
  <c r="E22" i="1"/>
  <c r="E14" i="1"/>
  <c r="G15" i="1"/>
  <c r="E17" i="1"/>
  <c r="G16" i="1"/>
  <c r="E16" i="1"/>
  <c r="F14" i="1"/>
  <c r="H14" i="1"/>
  <c r="F17" i="1"/>
  <c r="H17" i="1"/>
  <c r="G14" i="1"/>
  <c r="E15" i="1"/>
  <c r="F16" i="1"/>
  <c r="H16" i="1"/>
  <c r="G17" i="1"/>
  <c r="F15" i="1"/>
  <c r="K22" i="1" l="1"/>
  <c r="K21" i="1"/>
  <c r="L21" i="1"/>
  <c r="M23" i="1"/>
  <c r="N20" i="1"/>
  <c r="L23" i="1"/>
  <c r="K23" i="1"/>
  <c r="L22" i="1"/>
  <c r="M20" i="1"/>
  <c r="M22" i="1"/>
  <c r="L20" i="1"/>
  <c r="N23" i="1"/>
  <c r="K20" i="1"/>
</calcChain>
</file>

<file path=xl/sharedStrings.xml><?xml version="1.0" encoding="utf-8"?>
<sst xmlns="http://schemas.openxmlformats.org/spreadsheetml/2006/main" count="79" uniqueCount="55">
  <si>
    <t>깡뎀</t>
    <phoneticPr fontId="1" type="noConversion"/>
  </si>
  <si>
    <t>속뎀</t>
    <phoneticPr fontId="1" type="noConversion"/>
  </si>
  <si>
    <t>물리배율</t>
    <phoneticPr fontId="1" type="noConversion"/>
  </si>
  <si>
    <t>속성배율</t>
    <phoneticPr fontId="1" type="noConversion"/>
  </si>
  <si>
    <t>발도3차지</t>
    <phoneticPr fontId="1" type="noConversion"/>
  </si>
  <si>
    <t>강모아</t>
    <phoneticPr fontId="1" type="noConversion"/>
  </si>
  <si>
    <t>참모아</t>
    <phoneticPr fontId="1" type="noConversion"/>
  </si>
  <si>
    <t>발도베기</t>
    <phoneticPr fontId="1" type="noConversion"/>
  </si>
  <si>
    <t>공격력</t>
    <phoneticPr fontId="1" type="noConversion"/>
  </si>
  <si>
    <t>초회심3</t>
    <phoneticPr fontId="1" type="noConversion"/>
  </si>
  <si>
    <t>물리육질</t>
    <phoneticPr fontId="1" type="noConversion"/>
  </si>
  <si>
    <t>훈련기둥</t>
    <phoneticPr fontId="1" type="noConversion"/>
  </si>
  <si>
    <t>화룡머리</t>
    <phoneticPr fontId="1" type="noConversion"/>
  </si>
  <si>
    <t>바젤꼬리</t>
    <phoneticPr fontId="1" type="noConversion"/>
  </si>
  <si>
    <t>라잔머리</t>
    <phoneticPr fontId="1" type="noConversion"/>
  </si>
  <si>
    <t>빙속육질</t>
    <phoneticPr fontId="1" type="noConversion"/>
  </si>
  <si>
    <t>이름</t>
    <phoneticPr fontId="1" type="noConversion"/>
  </si>
  <si>
    <t>모션</t>
    <phoneticPr fontId="1" type="noConversion"/>
  </si>
  <si>
    <t>항목</t>
    <phoneticPr fontId="1" type="noConversion"/>
  </si>
  <si>
    <t>항목</t>
    <phoneticPr fontId="1" type="noConversion"/>
  </si>
  <si>
    <t>꽁꽁 냉동참치</t>
    <phoneticPr fontId="1" type="noConversion"/>
  </si>
  <si>
    <t>꽁꽁 순간냉동 참치</t>
    <phoneticPr fontId="1" type="noConversion"/>
  </si>
  <si>
    <t>제작랭크</t>
    <phoneticPr fontId="1" type="noConversion"/>
  </si>
  <si>
    <t>브란슬래셔1</t>
    <phoneticPr fontId="1" type="noConversion"/>
  </si>
  <si>
    <t>브란슬래셔2</t>
    <phoneticPr fontId="1" type="noConversion"/>
  </si>
  <si>
    <t>아이시클팡</t>
    <phoneticPr fontId="1" type="noConversion"/>
  </si>
  <si>
    <t>아이시클팡+</t>
    <phoneticPr fontId="1" type="noConversion"/>
  </si>
  <si>
    <t>그라슈바리에</t>
    <phoneticPr fontId="1" type="noConversion"/>
  </si>
  <si>
    <t>아이스윙</t>
    <phoneticPr fontId="1" type="noConversion"/>
  </si>
  <si>
    <t>빙익 세라피드</t>
    <phoneticPr fontId="1" type="noConversion"/>
  </si>
  <si>
    <t>배율</t>
    <phoneticPr fontId="1" type="noConversion"/>
  </si>
  <si>
    <t>냉동참치</t>
    <phoneticPr fontId="1" type="noConversion"/>
  </si>
  <si>
    <t>배율</t>
    <phoneticPr fontId="1" type="noConversion"/>
  </si>
  <si>
    <t>속뎀</t>
    <phoneticPr fontId="1" type="noConversion"/>
  </si>
  <si>
    <t>훈련기둥</t>
    <phoneticPr fontId="1" type="noConversion"/>
  </si>
  <si>
    <t>화룡머리</t>
    <phoneticPr fontId="1" type="noConversion"/>
  </si>
  <si>
    <t>바젤꼬리</t>
    <phoneticPr fontId="1" type="noConversion"/>
  </si>
  <si>
    <t>라잔머리</t>
    <phoneticPr fontId="1" type="noConversion"/>
  </si>
  <si>
    <t>도핑전체</t>
    <phoneticPr fontId="1" type="noConversion"/>
  </si>
  <si>
    <t>무기1</t>
    <phoneticPr fontId="1" type="noConversion"/>
  </si>
  <si>
    <t>무기2</t>
    <phoneticPr fontId="1" type="noConversion"/>
  </si>
  <si>
    <t>2번이 1번보다 이만큼 더 높다</t>
    <phoneticPr fontId="1" type="noConversion"/>
  </si>
  <si>
    <t>항목</t>
    <phoneticPr fontId="1" type="noConversion"/>
  </si>
  <si>
    <t>값</t>
    <phoneticPr fontId="1" type="noConversion"/>
  </si>
  <si>
    <t>괴씨</t>
    <phoneticPr fontId="1" type="noConversion"/>
  </si>
  <si>
    <t>분진</t>
    <phoneticPr fontId="1" type="noConversion"/>
  </si>
  <si>
    <t>귀인약G</t>
    <phoneticPr fontId="1" type="noConversion"/>
  </si>
  <si>
    <t>공대식사</t>
    <phoneticPr fontId="1" type="noConversion"/>
  </si>
  <si>
    <t>부적</t>
    <phoneticPr fontId="1" type="noConversion"/>
  </si>
  <si>
    <t>발톱</t>
    <phoneticPr fontId="1" type="noConversion"/>
  </si>
  <si>
    <t>합계</t>
    <phoneticPr fontId="1" type="noConversion"/>
  </si>
  <si>
    <t>예리도/물</t>
    <phoneticPr fontId="1" type="noConversion"/>
  </si>
  <si>
    <t>예리도/속</t>
    <phoneticPr fontId="1" type="noConversion"/>
  </si>
  <si>
    <t>예리도/물</t>
    <phoneticPr fontId="1" type="noConversion"/>
  </si>
  <si>
    <t>예리도/속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</si>
</sst>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1" fontId="0" fillId="6" borderId="0" xfId="0" applyNumberFormat="1" applyFill="1" applyBorder="1">
      <alignment vertical="center"/>
    </xf>
    <xf numFmtId="0" fontId="0" fillId="0" borderId="0" xfId="0" applyFill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1" fontId="0" fillId="6" borderId="5" xfId="0" applyNumberFormat="1" applyFill="1" applyBorder="1">
      <alignment vertical="center"/>
    </xf>
    <xf numFmtId="0" fontId="0" fillId="6" borderId="6" xfId="0" applyFill="1" applyBorder="1">
      <alignment vertical="center"/>
    </xf>
    <xf numFmtId="1" fontId="0" fillId="6" borderId="7" xfId="0" applyNumberFormat="1" applyFill="1" applyBorder="1">
      <alignment vertical="center"/>
    </xf>
    <xf numFmtId="1" fontId="0" fillId="6" borderId="8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5" borderId="4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6" xfId="0" applyFill="1" applyBorder="1">
      <alignment vertical="center"/>
    </xf>
    <xf numFmtId="0" fontId="0" fillId="8" borderId="4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$13" fmlaRange="$B$2:$B$11" noThreeD="1" sel="3"/>
</file>

<file path=xl/ctrlProps/ctrlProp2.xml><?xml version="1.0" encoding="utf-8"?>
<formControlPr xmlns="http://schemas.microsoft.com/office/spreadsheetml/2009/9/main" objectType="Drop" dropStyle="combo" dx="16" fmlaLink="$B$19" fmlaRange="$B$2:$B$11" noThreeD="1" sel="5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P24" sqref="P24"/>
    </sheetView>
  </sheetViews>
  <sheetFormatPr defaultRowHeight="16.5" x14ac:dyDescent="0.3"/>
  <cols>
    <col min="2" max="2" width="18.625" style="1" bestFit="1" customWidth="1"/>
  </cols>
  <sheetData>
    <row r="1" spans="1:18" x14ac:dyDescent="0.3">
      <c r="A1" s="26" t="s">
        <v>22</v>
      </c>
      <c r="B1" s="27" t="s">
        <v>16</v>
      </c>
      <c r="C1" s="28" t="s">
        <v>0</v>
      </c>
      <c r="D1" s="28" t="s">
        <v>30</v>
      </c>
      <c r="E1" s="28" t="s">
        <v>1</v>
      </c>
      <c r="F1" s="28" t="s">
        <v>51</v>
      </c>
      <c r="G1" s="29" t="s">
        <v>52</v>
      </c>
      <c r="H1" s="7"/>
      <c r="I1" s="26" t="s">
        <v>17</v>
      </c>
      <c r="J1" s="28" t="s">
        <v>2</v>
      </c>
      <c r="K1" s="29" t="s">
        <v>3</v>
      </c>
      <c r="L1" s="7"/>
      <c r="M1" s="26" t="s">
        <v>18</v>
      </c>
      <c r="N1" s="29" t="s">
        <v>8</v>
      </c>
      <c r="O1" s="4"/>
    </row>
    <row r="2" spans="1:18" x14ac:dyDescent="0.3">
      <c r="A2" s="36">
        <v>1</v>
      </c>
      <c r="B2" s="2" t="s">
        <v>31</v>
      </c>
      <c r="C2" s="7">
        <v>912</v>
      </c>
      <c r="D2" s="7">
        <f>C2/4.8</f>
        <v>190</v>
      </c>
      <c r="E2" s="7">
        <v>51</v>
      </c>
      <c r="F2" s="7">
        <v>1.32</v>
      </c>
      <c r="G2" s="15">
        <v>1.15625</v>
      </c>
      <c r="H2" s="7"/>
      <c r="I2" s="14" t="s">
        <v>7</v>
      </c>
      <c r="J2" s="7">
        <v>0.48</v>
      </c>
      <c r="K2" s="15">
        <v>1</v>
      </c>
      <c r="L2" s="7"/>
      <c r="M2" s="14" t="s">
        <v>38</v>
      </c>
      <c r="N2" s="15">
        <v>57</v>
      </c>
      <c r="O2" s="4"/>
    </row>
    <row r="3" spans="1:18" ht="17.25" thickBot="1" x14ac:dyDescent="0.35">
      <c r="A3" s="31">
        <v>6</v>
      </c>
      <c r="B3" s="5" t="s">
        <v>20</v>
      </c>
      <c r="C3" s="7">
        <v>1008</v>
      </c>
      <c r="D3" s="7">
        <f t="shared" ref="D3:D11" si="0">C3/4.8</f>
        <v>210</v>
      </c>
      <c r="E3" s="7">
        <v>57</v>
      </c>
      <c r="F3" s="7">
        <v>1.32</v>
      </c>
      <c r="G3" s="15">
        <v>1.15625</v>
      </c>
      <c r="H3" s="7"/>
      <c r="I3" s="14" t="s">
        <v>4</v>
      </c>
      <c r="J3" s="7">
        <v>1.1000000000000001</v>
      </c>
      <c r="K3" s="15">
        <v>1.55</v>
      </c>
      <c r="L3" s="7"/>
      <c r="M3" s="17" t="s">
        <v>9</v>
      </c>
      <c r="N3" s="22">
        <v>1.4</v>
      </c>
      <c r="O3" s="4"/>
    </row>
    <row r="4" spans="1:18" ht="17.25" thickBot="1" x14ac:dyDescent="0.35">
      <c r="A4" s="38">
        <v>17</v>
      </c>
      <c r="B4" s="6" t="s">
        <v>21</v>
      </c>
      <c r="C4" s="7">
        <v>1152</v>
      </c>
      <c r="D4" s="7">
        <f t="shared" si="0"/>
        <v>240</v>
      </c>
      <c r="E4" s="7">
        <v>69</v>
      </c>
      <c r="F4" s="7">
        <v>1.32</v>
      </c>
      <c r="G4" s="15">
        <v>1.15625</v>
      </c>
      <c r="H4" s="7"/>
      <c r="I4" s="14" t="s">
        <v>5</v>
      </c>
      <c r="J4" s="7">
        <v>1.31</v>
      </c>
      <c r="K4" s="15">
        <v>1.7</v>
      </c>
      <c r="L4" s="7"/>
      <c r="M4" s="7"/>
      <c r="N4" s="7"/>
      <c r="O4" s="4"/>
    </row>
    <row r="5" spans="1:18" ht="17.25" thickBot="1" x14ac:dyDescent="0.35">
      <c r="A5" s="36">
        <v>1</v>
      </c>
      <c r="B5" s="2" t="s">
        <v>23</v>
      </c>
      <c r="C5" s="7">
        <v>1008</v>
      </c>
      <c r="D5" s="7">
        <f t="shared" si="0"/>
        <v>210</v>
      </c>
      <c r="E5" s="7">
        <v>39</v>
      </c>
      <c r="F5" s="7">
        <v>1.32</v>
      </c>
      <c r="G5" s="15">
        <v>1.15625</v>
      </c>
      <c r="H5" s="7"/>
      <c r="I5" s="17" t="s">
        <v>6</v>
      </c>
      <c r="J5" s="21">
        <v>2.64</v>
      </c>
      <c r="K5" s="22">
        <v>1.85</v>
      </c>
      <c r="L5" s="7"/>
      <c r="M5" s="26" t="s">
        <v>42</v>
      </c>
      <c r="N5" s="29" t="s">
        <v>43</v>
      </c>
      <c r="O5" s="4"/>
    </row>
    <row r="6" spans="1:18" ht="17.25" thickBot="1" x14ac:dyDescent="0.35">
      <c r="A6" s="32">
        <v>12</v>
      </c>
      <c r="B6" s="37" t="s">
        <v>24</v>
      </c>
      <c r="C6" s="7">
        <v>1200</v>
      </c>
      <c r="D6" s="7">
        <f t="shared" si="0"/>
        <v>250</v>
      </c>
      <c r="E6" s="7">
        <v>48</v>
      </c>
      <c r="F6" s="7">
        <v>1.32</v>
      </c>
      <c r="G6" s="15">
        <v>1.15625</v>
      </c>
      <c r="H6" s="7"/>
      <c r="I6" s="7"/>
      <c r="J6" s="7"/>
      <c r="K6" s="7"/>
      <c r="L6" s="7"/>
      <c r="M6" s="14" t="s">
        <v>44</v>
      </c>
      <c r="N6" s="15">
        <v>10</v>
      </c>
      <c r="O6" s="4"/>
      <c r="P6" s="4"/>
      <c r="Q6" s="4"/>
      <c r="R6" s="4"/>
    </row>
    <row r="7" spans="1:18" x14ac:dyDescent="0.3">
      <c r="A7" s="31">
        <v>6</v>
      </c>
      <c r="B7" s="5" t="s">
        <v>25</v>
      </c>
      <c r="C7" s="7">
        <v>1008</v>
      </c>
      <c r="D7" s="7">
        <f t="shared" si="0"/>
        <v>210</v>
      </c>
      <c r="E7" s="7">
        <v>48</v>
      </c>
      <c r="F7" s="7">
        <v>1.32</v>
      </c>
      <c r="G7" s="15">
        <v>1.15625</v>
      </c>
      <c r="H7" s="7"/>
      <c r="I7" s="26" t="s">
        <v>19</v>
      </c>
      <c r="J7" s="28" t="s">
        <v>10</v>
      </c>
      <c r="K7" s="29" t="s">
        <v>15</v>
      </c>
      <c r="L7" s="7"/>
      <c r="M7" s="14" t="s">
        <v>45</v>
      </c>
      <c r="N7" s="15">
        <v>10</v>
      </c>
      <c r="O7" s="4"/>
      <c r="P7" s="4"/>
      <c r="Q7" s="4"/>
      <c r="R7" s="4"/>
    </row>
    <row r="8" spans="1:18" x14ac:dyDescent="0.3">
      <c r="A8" s="32">
        <v>12</v>
      </c>
      <c r="B8" s="37" t="s">
        <v>26</v>
      </c>
      <c r="C8" s="7">
        <v>1152</v>
      </c>
      <c r="D8" s="7">
        <f t="shared" si="0"/>
        <v>240</v>
      </c>
      <c r="E8" s="7">
        <v>51</v>
      </c>
      <c r="F8" s="7">
        <v>1.32</v>
      </c>
      <c r="G8" s="15">
        <v>1.15625</v>
      </c>
      <c r="H8" s="7"/>
      <c r="I8" s="14" t="s">
        <v>11</v>
      </c>
      <c r="J8" s="7">
        <v>0.8</v>
      </c>
      <c r="K8" s="15">
        <v>0.3</v>
      </c>
      <c r="L8" s="7"/>
      <c r="M8" s="14" t="s">
        <v>46</v>
      </c>
      <c r="N8" s="15">
        <v>7</v>
      </c>
      <c r="O8" s="4"/>
      <c r="P8" s="4"/>
      <c r="Q8" s="4"/>
      <c r="R8" s="4"/>
    </row>
    <row r="9" spans="1:18" x14ac:dyDescent="0.3">
      <c r="A9" s="38">
        <v>17</v>
      </c>
      <c r="B9" s="6" t="s">
        <v>27</v>
      </c>
      <c r="C9" s="7">
        <v>1200</v>
      </c>
      <c r="D9" s="7">
        <f t="shared" si="0"/>
        <v>250</v>
      </c>
      <c r="E9" s="7">
        <v>54</v>
      </c>
      <c r="F9" s="7">
        <v>1.32</v>
      </c>
      <c r="G9" s="15">
        <v>1.15625</v>
      </c>
      <c r="H9" s="7"/>
      <c r="I9" s="14" t="s">
        <v>12</v>
      </c>
      <c r="J9" s="7">
        <v>0.6</v>
      </c>
      <c r="K9" s="15">
        <v>0.15</v>
      </c>
      <c r="L9" s="7"/>
      <c r="M9" s="14" t="s">
        <v>47</v>
      </c>
      <c r="N9" s="15">
        <v>15</v>
      </c>
      <c r="O9" s="4"/>
      <c r="P9" s="4"/>
      <c r="Q9" s="4"/>
      <c r="R9" s="4"/>
    </row>
    <row r="10" spans="1:18" x14ac:dyDescent="0.3">
      <c r="A10" s="38">
        <v>17</v>
      </c>
      <c r="B10" s="6" t="s">
        <v>28</v>
      </c>
      <c r="C10" s="7">
        <v>1248</v>
      </c>
      <c r="D10" s="7">
        <f t="shared" si="0"/>
        <v>260</v>
      </c>
      <c r="E10" s="7">
        <v>33</v>
      </c>
      <c r="F10" s="7">
        <v>1.39</v>
      </c>
      <c r="G10" s="15">
        <v>1.25</v>
      </c>
      <c r="H10" s="7"/>
      <c r="I10" s="14" t="s">
        <v>13</v>
      </c>
      <c r="J10" s="7">
        <v>0.65</v>
      </c>
      <c r="K10" s="15">
        <v>0.25</v>
      </c>
      <c r="L10" s="7"/>
      <c r="M10" s="14" t="s">
        <v>48</v>
      </c>
      <c r="N10" s="15">
        <v>6</v>
      </c>
      <c r="O10" s="4"/>
      <c r="P10" s="4"/>
      <c r="Q10" s="4"/>
      <c r="R10" s="4"/>
    </row>
    <row r="11" spans="1:18" ht="17.25" thickBot="1" x14ac:dyDescent="0.35">
      <c r="A11" s="39">
        <v>17</v>
      </c>
      <c r="B11" s="40" t="s">
        <v>29</v>
      </c>
      <c r="C11" s="21">
        <v>1296</v>
      </c>
      <c r="D11" s="21">
        <f t="shared" si="0"/>
        <v>270</v>
      </c>
      <c r="E11" s="21">
        <v>45</v>
      </c>
      <c r="F11" s="21">
        <v>1.39</v>
      </c>
      <c r="G11" s="22">
        <v>1.25</v>
      </c>
      <c r="H11" s="7"/>
      <c r="I11" s="17" t="s">
        <v>14</v>
      </c>
      <c r="J11" s="21">
        <v>0.6</v>
      </c>
      <c r="K11" s="22">
        <v>0.3</v>
      </c>
      <c r="L11" s="7"/>
      <c r="M11" s="14" t="s">
        <v>49</v>
      </c>
      <c r="N11" s="15">
        <v>9</v>
      </c>
      <c r="O11" s="4"/>
      <c r="P11" s="4"/>
      <c r="Q11" s="4"/>
      <c r="R11" s="4"/>
    </row>
    <row r="12" spans="1:18" ht="17.25" thickBot="1" x14ac:dyDescent="0.35">
      <c r="A12" s="7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17" t="s">
        <v>50</v>
      </c>
      <c r="N12" s="22">
        <v>57</v>
      </c>
      <c r="O12" s="4"/>
      <c r="P12" s="4"/>
      <c r="Q12" s="4"/>
      <c r="R12" s="4"/>
    </row>
    <row r="13" spans="1:18" x14ac:dyDescent="0.3">
      <c r="A13" s="33" t="s">
        <v>39</v>
      </c>
      <c r="B13" s="23">
        <v>3</v>
      </c>
      <c r="C13" s="7"/>
      <c r="D13" s="20"/>
      <c r="E13" s="28" t="s">
        <v>34</v>
      </c>
      <c r="F13" s="28" t="s">
        <v>35</v>
      </c>
      <c r="G13" s="28" t="s">
        <v>36</v>
      </c>
      <c r="H13" s="29" t="s">
        <v>37</v>
      </c>
      <c r="I13" s="7"/>
      <c r="J13" s="7"/>
      <c r="K13" s="7"/>
      <c r="L13" s="7"/>
      <c r="M13" s="7"/>
      <c r="N13" s="7"/>
      <c r="O13" s="4"/>
      <c r="P13" s="4"/>
      <c r="Q13" s="4"/>
      <c r="R13" s="4"/>
    </row>
    <row r="14" spans="1:18" x14ac:dyDescent="0.3">
      <c r="A14" s="34" t="s">
        <v>32</v>
      </c>
      <c r="B14" s="24">
        <f>INDEX($D$2:$D$11,$B$13)</f>
        <v>240</v>
      </c>
      <c r="C14" s="7"/>
      <c r="D14" s="34" t="s">
        <v>7</v>
      </c>
      <c r="E14" s="9">
        <f>(($B$14+$N$2)*$B$16*$J$8*$N$3*J2)+($B$15*$B$17*$K$8*K2)</f>
        <v>234.69507900000002</v>
      </c>
      <c r="F14" s="9">
        <f>(($B$14+$N$2)*$B$16*$J$9*$N$3*J2)+($B$15*$B$17*$K$9*K2)</f>
        <v>170.03771549999996</v>
      </c>
      <c r="G14" s="9">
        <f>(($B$14+$N$2)*$B$16*$J$10*$N$3*J2)+($B$15*$B$17*$K$10*K2)</f>
        <v>191.18838449999998</v>
      </c>
      <c r="H14" s="16">
        <f>(($B$14+$N$2)*$B$16*$J$11*$N$3*J2)+($B$15*$B$17*$K$11*K2)</f>
        <v>182.00490299999996</v>
      </c>
      <c r="I14" s="7"/>
      <c r="J14" s="7"/>
      <c r="K14" s="7"/>
      <c r="L14" s="7"/>
      <c r="M14" s="7"/>
      <c r="N14" s="7"/>
      <c r="O14" s="4"/>
      <c r="P14" s="4"/>
      <c r="Q14" s="4"/>
      <c r="R14" s="4"/>
    </row>
    <row r="15" spans="1:18" x14ac:dyDescent="0.3">
      <c r="A15" s="34" t="s">
        <v>33</v>
      </c>
      <c r="B15" s="24">
        <f>INDEX($E$2:$E$11,$B$13)</f>
        <v>69</v>
      </c>
      <c r="C15" s="7"/>
      <c r="D15" s="34" t="s">
        <v>4</v>
      </c>
      <c r="E15" s="9">
        <f>(($B$14+$N$2)*$B$16*$J$8*$N$3*J3)+($B$15*$B$17*$K$8*K3)</f>
        <v>520.09156125000015</v>
      </c>
      <c r="F15" s="9">
        <f>(($B$14+$N$2)*$B$16*$J$9*$N$3*J3)+($B$15*$B$17*$K$9*K3)</f>
        <v>380.794100625</v>
      </c>
      <c r="G15" s="9">
        <f>(($B$14+$N$2)*$B$16*$J$10*$N$3*J3)+($B$15*$B$17*$K$10*K3)</f>
        <v>423.34727437500004</v>
      </c>
      <c r="H15" s="16">
        <f>(($B$14+$N$2)*$B$16*$J$11*$N$3*J3)+($B$15*$B$17*$K$11*K3)</f>
        <v>399.34324125000001</v>
      </c>
      <c r="I15" s="7"/>
      <c r="J15" s="7"/>
      <c r="K15" s="7"/>
      <c r="L15" s="7"/>
      <c r="M15" s="7"/>
      <c r="N15" s="7"/>
      <c r="O15" s="4"/>
      <c r="P15" s="4"/>
      <c r="Q15" s="4"/>
      <c r="R15" s="4"/>
    </row>
    <row r="16" spans="1:18" x14ac:dyDescent="0.3">
      <c r="A16" s="34" t="s">
        <v>53</v>
      </c>
      <c r="B16" s="24">
        <f>INDEX($F$2:$F$11,$B$13)</f>
        <v>1.32</v>
      </c>
      <c r="C16" s="7"/>
      <c r="D16" s="34" t="s">
        <v>5</v>
      </c>
      <c r="E16" s="9">
        <f>(($B$14+$N$2)*$B$16*$J$8*$N$3*J4)+($B$15*$B$17*$K$8*K4)</f>
        <v>615.8895255000001</v>
      </c>
      <c r="F16" s="9">
        <f>(($B$14+$N$2)*$B$16*$J$9*$N$3*J4)+($B$15*$B$17*$K$9*K4)</f>
        <v>451.74503474999995</v>
      </c>
      <c r="G16" s="9">
        <f>(($B$14+$N$2)*$B$16*$J$10*$N$3*J4)+($B$15*$B$17*$K$10*K4)</f>
        <v>501.25791525</v>
      </c>
      <c r="H16" s="16">
        <f>(($B$14+$N$2)*$B$16*$J$11*$N$3*J4)+($B$15*$B$17*$K$11*K4)</f>
        <v>472.08925349999998</v>
      </c>
      <c r="I16" s="7"/>
      <c r="J16" s="7"/>
      <c r="K16" s="7"/>
      <c r="L16" s="7"/>
      <c r="M16" s="7"/>
      <c r="N16" s="7"/>
      <c r="O16" s="4"/>
      <c r="P16" s="4"/>
      <c r="Q16" s="4"/>
      <c r="R16" s="4"/>
    </row>
    <row r="17" spans="1:18" ht="17.25" thickBot="1" x14ac:dyDescent="0.35">
      <c r="A17" s="35" t="s">
        <v>54</v>
      </c>
      <c r="B17" s="25">
        <f>INDEX($G$2:$G$11,$B$13)</f>
        <v>1.15625</v>
      </c>
      <c r="C17" s="7"/>
      <c r="D17" s="35" t="s">
        <v>6</v>
      </c>
      <c r="E17" s="18">
        <f>(($B$14+$N$2)*$B$16*$J$8*$N$3*J5)+($B$15*$B$17*$K$8*K5)</f>
        <v>1203.4624657500003</v>
      </c>
      <c r="F17" s="18">
        <f>(($B$14+$N$2)*$B$16*$J$9*$N$3*J5)+($B$15*$B$17*$K$9*K5)</f>
        <v>891.52720087499995</v>
      </c>
      <c r="G17" s="18">
        <f>(($B$14+$N$2)*$B$16*$J$10*$N$3*J5)+($B$15*$B$17*$K$10*K5)</f>
        <v>978.73572412500005</v>
      </c>
      <c r="H17" s="19">
        <f>(($B$14+$N$2)*$B$16*$J$11*$N$3*J5)+($B$15*$B$17*$K$11*K5)</f>
        <v>913.66649774999996</v>
      </c>
      <c r="I17" s="7"/>
      <c r="J17" s="7"/>
      <c r="K17" s="7"/>
      <c r="L17" s="7"/>
      <c r="M17" s="7"/>
      <c r="N17" s="7"/>
      <c r="O17" s="4"/>
      <c r="P17" s="4"/>
      <c r="Q17" s="4"/>
      <c r="R17" s="4"/>
    </row>
    <row r="18" spans="1:18" ht="17.25" thickBot="1" x14ac:dyDescent="0.35">
      <c r="A18" s="7"/>
      <c r="B18" s="8"/>
      <c r="C18" s="7"/>
      <c r="D18" s="7"/>
      <c r="E18" s="7"/>
      <c r="F18" s="7"/>
      <c r="G18" s="7"/>
      <c r="H18" s="7"/>
      <c r="I18" s="7"/>
      <c r="J18" s="11" t="s">
        <v>41</v>
      </c>
      <c r="K18" s="12"/>
      <c r="L18" s="12"/>
      <c r="M18" s="12"/>
      <c r="N18" s="13"/>
      <c r="O18" s="4"/>
      <c r="P18" s="4"/>
      <c r="Q18" s="4"/>
      <c r="R18" s="4"/>
    </row>
    <row r="19" spans="1:18" x14ac:dyDescent="0.3">
      <c r="A19" s="33" t="s">
        <v>40</v>
      </c>
      <c r="B19" s="23">
        <v>5</v>
      </c>
      <c r="C19" s="7"/>
      <c r="D19" s="20"/>
      <c r="E19" s="28" t="s">
        <v>34</v>
      </c>
      <c r="F19" s="28" t="s">
        <v>35</v>
      </c>
      <c r="G19" s="28" t="s">
        <v>36</v>
      </c>
      <c r="H19" s="29" t="s">
        <v>37</v>
      </c>
      <c r="I19" s="7"/>
      <c r="J19" s="14"/>
      <c r="K19" s="3" t="s">
        <v>34</v>
      </c>
      <c r="L19" s="3" t="s">
        <v>35</v>
      </c>
      <c r="M19" s="3" t="s">
        <v>36</v>
      </c>
      <c r="N19" s="30" t="s">
        <v>37</v>
      </c>
      <c r="O19" s="4"/>
      <c r="P19" s="4"/>
      <c r="Q19" s="4"/>
      <c r="R19" s="4"/>
    </row>
    <row r="20" spans="1:18" x14ac:dyDescent="0.3">
      <c r="A20" s="34" t="s">
        <v>32</v>
      </c>
      <c r="B20" s="24">
        <f>INDEX($D$2:$D$11,$B$19)</f>
        <v>250</v>
      </c>
      <c r="C20" s="7"/>
      <c r="D20" s="34" t="s">
        <v>7</v>
      </c>
      <c r="E20" s="9">
        <f>(($B$20+$N$2)*$B$22*$J$8*$N$3*J2)+($B$21*$B$23*$K$8*K2)</f>
        <v>234.50702399999997</v>
      </c>
      <c r="F20" s="9">
        <f>(($B$20+$N$2)*$B$22*$J$9*$N$3*J2)+($B$21*$B$23*$K$9*K2)</f>
        <v>171.71776799999998</v>
      </c>
      <c r="G20" s="9">
        <f>(($B$20+$N$2)*$B$22*$J$10*$N$3*J2)+($B$21*$B$23*$K$10*K2)</f>
        <v>190.88383199999998</v>
      </c>
      <c r="H20" s="16">
        <f>(($B$20+$N$2)*$B$22*$J$11*$N$3*J2)+($B$21*$B$23*$K$11*K2)</f>
        <v>180.042768</v>
      </c>
      <c r="I20" s="7"/>
      <c r="J20" s="34" t="s">
        <v>7</v>
      </c>
      <c r="K20" s="9">
        <f>E20-E14</f>
        <v>-0.18805500000004827</v>
      </c>
      <c r="L20" s="9">
        <f>F20-F14</f>
        <v>1.6800525000000164</v>
      </c>
      <c r="M20" s="9">
        <f t="shared" ref="L20:N20" si="1">G20-G14</f>
        <v>-0.30455249999999978</v>
      </c>
      <c r="N20" s="16">
        <f t="shared" si="1"/>
        <v>-1.9621349999999609</v>
      </c>
      <c r="O20" s="4"/>
      <c r="P20" s="4"/>
      <c r="Q20" s="4"/>
      <c r="R20" s="4"/>
    </row>
    <row r="21" spans="1:18" x14ac:dyDescent="0.3">
      <c r="A21" s="34" t="s">
        <v>33</v>
      </c>
      <c r="B21" s="24">
        <f>INDEX($E$2:$E$11,$B$19)</f>
        <v>48</v>
      </c>
      <c r="C21" s="7"/>
      <c r="D21" s="34" t="s">
        <v>4</v>
      </c>
      <c r="E21" s="9">
        <f>(($B$20+$N$2)*$B$22*$J$8*$N$3*J3)+($B$21*$B$23*$K$8*K3)</f>
        <v>525.06317999999999</v>
      </c>
      <c r="F21" s="9">
        <f>(($B$20+$N$2)*$B$22*$J$9*$N$3*J3)+($B$21*$B$23*$K$9*K3)</f>
        <v>387.34550999999999</v>
      </c>
      <c r="G21" s="9">
        <f>(($B$20+$N$2)*$B$22*$J$10*$N$3*J3)+($B$21*$B$23*$K$10*K3)</f>
        <v>427.15149000000002</v>
      </c>
      <c r="H21" s="16">
        <f>(($B$20+$N$2)*$B$22*$J$11*$N$3*J3)+($B$21*$B$23*$K$11*K3)</f>
        <v>400.24925999999999</v>
      </c>
      <c r="I21" s="7"/>
      <c r="J21" s="34" t="s">
        <v>4</v>
      </c>
      <c r="K21" s="9">
        <f t="shared" ref="K21:L21" si="2">E21-E15</f>
        <v>4.9716187499998341</v>
      </c>
      <c r="L21" s="9">
        <f t="shared" si="2"/>
        <v>6.5514093749999915</v>
      </c>
      <c r="M21" s="9">
        <f t="shared" ref="M21:M23" si="3">G21-G15</f>
        <v>3.8042156249999834</v>
      </c>
      <c r="N21" s="16">
        <f t="shared" ref="N21:N23" si="4">H21-H15</f>
        <v>0.90601874999998699</v>
      </c>
      <c r="O21" s="4"/>
      <c r="P21" s="4"/>
      <c r="Q21" s="4"/>
      <c r="R21" s="4"/>
    </row>
    <row r="22" spans="1:18" x14ac:dyDescent="0.3">
      <c r="A22" s="34" t="s">
        <v>53</v>
      </c>
      <c r="B22" s="24">
        <f>INDEX($F$2:$F$11,$B$19)</f>
        <v>1.32</v>
      </c>
      <c r="C22" s="7"/>
      <c r="D22" s="34" t="s">
        <v>5</v>
      </c>
      <c r="E22" s="9">
        <f>(($B$20+$N$2)*$B$22*$J$8*$N$3*J4)+($B$21*$B$23*$K$8*K4)</f>
        <v>622.87312799999995</v>
      </c>
      <c r="F22" s="9">
        <f>(($B$20+$N$2)*$B$22*$J$9*$N$3*J4)+($B$21*$B$23*$K$9*K4)</f>
        <v>460.07859599999995</v>
      </c>
      <c r="G22" s="9">
        <f>(($B$20+$N$2)*$B$22*$J$10*$N$3*J4)+($B$21*$B$23*$K$10*K4)</f>
        <v>506.674104</v>
      </c>
      <c r="H22" s="16">
        <f>(($B$20+$N$2)*$B$22*$J$11*$N$3*J4)+($B$21*$B$23*$K$11*K4)</f>
        <v>474.23109599999998</v>
      </c>
      <c r="I22" s="7"/>
      <c r="J22" s="34" t="s">
        <v>5</v>
      </c>
      <c r="K22" s="9">
        <f t="shared" ref="K22:L22" si="5">E22-E16</f>
        <v>6.9836024999998472</v>
      </c>
      <c r="L22" s="9">
        <f t="shared" si="5"/>
        <v>8.3335612500000025</v>
      </c>
      <c r="M22" s="9">
        <f t="shared" si="3"/>
        <v>5.4161887500000034</v>
      </c>
      <c r="N22" s="16">
        <f t="shared" si="4"/>
        <v>2.1418424999999957</v>
      </c>
      <c r="O22" s="4"/>
      <c r="P22" s="4"/>
      <c r="Q22" s="4"/>
      <c r="R22" s="4"/>
    </row>
    <row r="23" spans="1:18" ht="17.25" thickBot="1" x14ac:dyDescent="0.35">
      <c r="A23" s="35" t="s">
        <v>54</v>
      </c>
      <c r="B23" s="25">
        <f>INDEX($G$2:$G$11,$B$19)</f>
        <v>1.15625</v>
      </c>
      <c r="C23" s="7"/>
      <c r="D23" s="35" t="s">
        <v>6</v>
      </c>
      <c r="E23" s="18">
        <f>(($B$20+$N$2)*$B$22*$J$8*$N$3*J5)+($B$21*$B$23*$K$8*K5)</f>
        <v>1229.016132</v>
      </c>
      <c r="F23" s="18">
        <f>(($B$20+$N$2)*$B$22*$J$9*$N$3*J5)+($B$21*$B$23*$K$9*K5)</f>
        <v>914.06147399999998</v>
      </c>
      <c r="G23" s="18">
        <f>(($B$20+$N$2)*$B$22*$J$10*$N$3*J5)+($B$21*$B$23*$K$10*K5)</f>
        <v>999.21732600000007</v>
      </c>
      <c r="H23" s="19">
        <f>(($B$20+$N$2)*$B$22*$J$11*$N$3*J5)+($B$21*$B$23*$K$11*K5)</f>
        <v>929.46272399999998</v>
      </c>
      <c r="I23" s="7"/>
      <c r="J23" s="35" t="s">
        <v>6</v>
      </c>
      <c r="K23" s="18">
        <f t="shared" ref="K23:L23" si="6">E23-E17</f>
        <v>25.553666249999651</v>
      </c>
      <c r="L23" s="18">
        <f t="shared" si="6"/>
        <v>22.534273125000027</v>
      </c>
      <c r="M23" s="18">
        <f t="shared" si="3"/>
        <v>20.481601875000024</v>
      </c>
      <c r="N23" s="19">
        <f t="shared" si="4"/>
        <v>15.796226250000018</v>
      </c>
      <c r="O23" s="4"/>
      <c r="P23" s="4"/>
      <c r="Q23" s="4"/>
      <c r="R23" s="4"/>
    </row>
    <row r="24" spans="1:18" x14ac:dyDescent="0.3">
      <c r="P24" s="10"/>
      <c r="Q24" s="10"/>
      <c r="R24" s="10"/>
    </row>
  </sheetData>
  <mergeCells count="1">
    <mergeCell ref="J18:N18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2019-12-10T05:12:44Z</dcterms:created>
  <dcterms:modified xsi:type="dcterms:W3CDTF">2019-12-10T09:09:49Z</dcterms:modified>
</cp:coreProperties>
</file>