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Main\Desktop\"/>
    </mc:Choice>
  </mc:AlternateContent>
  <xr:revisionPtr revIDLastSave="0" documentId="10_ncr:8100000_{7E2B4157-2B41-4C5D-AD22-A95A099058C3}" xr6:coauthVersionLast="34" xr6:coauthVersionMax="34" xr10:uidLastSave="{00000000-0000-0000-0000-000000000000}"/>
  <bookViews>
    <workbookView xWindow="6930" yWindow="0" windowWidth="22500" windowHeight="9990" xr2:uid="{01135778-BB88-4E8A-81E9-518D562A83DC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4" i="1" l="1"/>
  <c r="AG5" i="1"/>
  <c r="AA6" i="1" s="1"/>
  <c r="AG4" i="1"/>
  <c r="AD5" i="1"/>
  <c r="AJ5" i="1" l="1"/>
  <c r="AA5" i="1" s="1"/>
  <c r="P5" i="1"/>
  <c r="P4" i="1"/>
  <c r="AJ4" i="1" s="1"/>
  <c r="AA4" i="1" s="1"/>
  <c r="Y5" i="1" l="1"/>
  <c r="Y4" i="1"/>
</calcChain>
</file>

<file path=xl/sharedStrings.xml><?xml version="1.0" encoding="utf-8"?>
<sst xmlns="http://schemas.openxmlformats.org/spreadsheetml/2006/main" count="68" uniqueCount="42">
  <si>
    <t>기본</t>
    <phoneticPr fontId="1" type="noConversion"/>
  </si>
  <si>
    <t>잠재</t>
    <phoneticPr fontId="1" type="noConversion"/>
  </si>
  <si>
    <t>소모품</t>
    <phoneticPr fontId="1" type="noConversion"/>
  </si>
  <si>
    <t>재획비</t>
    <phoneticPr fontId="1" type="noConversion"/>
  </si>
  <si>
    <t>어빌리티</t>
    <phoneticPr fontId="1" type="noConversion"/>
  </si>
  <si>
    <t>농장</t>
    <phoneticPr fontId="1" type="noConversion"/>
  </si>
  <si>
    <t>최종</t>
    <phoneticPr fontId="1" type="noConversion"/>
  </si>
  <si>
    <t>=</t>
    <phoneticPr fontId="1" type="noConversion"/>
  </si>
  <si>
    <t>(</t>
    <phoneticPr fontId="1" type="noConversion"/>
  </si>
  <si>
    <t>)</t>
    <phoneticPr fontId="1" type="noConversion"/>
  </si>
  <si>
    <t>+</t>
    <phoneticPr fontId="1" type="noConversion"/>
  </si>
  <si>
    <t>×</t>
    <phoneticPr fontId="1" type="noConversion"/>
  </si>
  <si>
    <t>홀리심볼</t>
    <phoneticPr fontId="1" type="noConversion"/>
  </si>
  <si>
    <t>ON</t>
  </si>
  <si>
    <t>ON</t>
    <phoneticPr fontId="1" type="noConversion"/>
  </si>
  <si>
    <t>OFF</t>
    <phoneticPr fontId="1" type="noConversion"/>
  </si>
  <si>
    <t>▶</t>
    <phoneticPr fontId="1" type="noConversion"/>
  </si>
  <si>
    <t>유니온쿠폰</t>
    <phoneticPr fontId="1" type="noConversion"/>
  </si>
  <si>
    <t>*검정색 텍스트만 수정.</t>
    <phoneticPr fontId="1" type="noConversion"/>
  </si>
  <si>
    <t>&lt;박은묘&gt;</t>
    <phoneticPr fontId="1" type="noConversion"/>
  </si>
  <si>
    <t>팬텀(유니온)</t>
    <phoneticPr fontId="1" type="noConversion"/>
  </si>
  <si>
    <r>
      <t xml:space="preserve">*나로-쇼다운 : </t>
    </r>
    <r>
      <rPr>
        <b/>
        <sz val="11"/>
        <color rgb="FF002060"/>
        <rFont val="맑은 고딕"/>
        <family val="3"/>
        <charset val="129"/>
        <scheme val="minor"/>
      </rPr>
      <t>아획</t>
    </r>
    <r>
      <rPr>
        <b/>
        <sz val="11"/>
        <color theme="0"/>
        <rFont val="맑은 고딕"/>
        <family val="3"/>
        <charset val="129"/>
        <scheme val="minor"/>
      </rPr>
      <t xml:space="preserve"> 30% / 데슬-크라이 : </t>
    </r>
    <r>
      <rPr>
        <b/>
        <sz val="11"/>
        <color rgb="FF002060"/>
        <rFont val="맑은 고딕"/>
        <family val="3"/>
        <charset val="129"/>
        <scheme val="minor"/>
      </rPr>
      <t>아획</t>
    </r>
    <r>
      <rPr>
        <b/>
        <sz val="11"/>
        <color theme="0"/>
        <rFont val="맑은 고딕"/>
        <family val="3"/>
        <charset val="129"/>
        <scheme val="minor"/>
      </rPr>
      <t xml:space="preserve"> 20% / 섀도어-그리드 : </t>
    </r>
    <r>
      <rPr>
        <b/>
        <sz val="11"/>
        <color rgb="FF002060"/>
        <rFont val="맑은 고딕"/>
        <family val="3"/>
        <charset val="129"/>
        <scheme val="minor"/>
      </rPr>
      <t>메획</t>
    </r>
    <r>
      <rPr>
        <b/>
        <sz val="11"/>
        <color theme="0"/>
        <rFont val="맑은 고딕"/>
        <family val="3"/>
        <charset val="129"/>
        <scheme val="minor"/>
      </rPr>
      <t xml:space="preserve"> 20%</t>
    </r>
    <phoneticPr fontId="1" type="noConversion"/>
  </si>
  <si>
    <t>스킬</t>
    <phoneticPr fontId="1" type="noConversion"/>
  </si>
  <si>
    <t>몬파 펜던트</t>
    <phoneticPr fontId="1" type="noConversion"/>
  </si>
  <si>
    <t>나로</t>
    <phoneticPr fontId="1" type="noConversion"/>
  </si>
  <si>
    <t>데슬</t>
    <phoneticPr fontId="1" type="noConversion"/>
  </si>
  <si>
    <t>섀도어</t>
    <phoneticPr fontId="1" type="noConversion"/>
  </si>
  <si>
    <t>그외</t>
    <phoneticPr fontId="1" type="noConversion"/>
  </si>
  <si>
    <t>*장비증가최대치</t>
    <phoneticPr fontId="1" type="noConversion"/>
  </si>
  <si>
    <t>장비드랍</t>
    <phoneticPr fontId="1" type="noConversion"/>
  </si>
  <si>
    <t>아      획</t>
    <phoneticPr fontId="1" type="noConversion"/>
  </si>
  <si>
    <t>메      획</t>
    <phoneticPr fontId="1" type="noConversion"/>
  </si>
  <si>
    <t>섀도어</t>
  </si>
  <si>
    <t>*소모품증가최대치</t>
    <phoneticPr fontId="1" type="noConversion"/>
  </si>
  <si>
    <t>*최종증가최대치</t>
    <phoneticPr fontId="1" type="noConversion"/>
  </si>
  <si>
    <r>
      <t xml:space="preserve">*몬파 펜던트 : </t>
    </r>
    <r>
      <rPr>
        <b/>
        <sz val="11"/>
        <color rgb="FF002060"/>
        <rFont val="맑은 고딕"/>
        <family val="3"/>
        <charset val="129"/>
        <scheme val="minor"/>
      </rPr>
      <t>장비드랍률</t>
    </r>
    <r>
      <rPr>
        <b/>
        <sz val="11"/>
        <color theme="0"/>
        <rFont val="맑은 고딕"/>
        <family val="3"/>
        <charset val="129"/>
        <scheme val="minor"/>
      </rPr>
      <t xml:space="preserve"> 20%</t>
    </r>
    <phoneticPr fontId="1" type="noConversion"/>
  </si>
  <si>
    <r>
      <t xml:space="preserve">*메획의 소모품과 유니온쿠폰의 합은 </t>
    </r>
    <r>
      <rPr>
        <b/>
        <sz val="11"/>
        <color rgb="FF002060"/>
        <rFont val="맑은 고딕"/>
        <family val="3"/>
        <charset val="129"/>
        <scheme val="minor"/>
      </rPr>
      <t>100%</t>
    </r>
    <r>
      <rPr>
        <b/>
        <sz val="11"/>
        <color theme="0"/>
        <rFont val="맑은 고딕"/>
        <family val="3"/>
        <charset val="129"/>
        <scheme val="minor"/>
      </rPr>
      <t>를 넘길 수 없다.</t>
    </r>
    <phoneticPr fontId="1" type="noConversion"/>
  </si>
  <si>
    <r>
      <t xml:space="preserve">*아획의 소모품과 유니온쿠폰의 합은 </t>
    </r>
    <r>
      <rPr>
        <b/>
        <sz val="11"/>
        <color rgb="FF002060"/>
        <rFont val="맑은 고딕"/>
        <family val="3"/>
        <charset val="129"/>
        <scheme val="minor"/>
      </rPr>
      <t>100%</t>
    </r>
    <r>
      <rPr>
        <b/>
        <sz val="11"/>
        <color theme="0"/>
        <rFont val="맑은 고딕"/>
        <family val="3"/>
        <charset val="129"/>
        <scheme val="minor"/>
      </rPr>
      <t>를 넘길 수 없다.</t>
    </r>
    <phoneticPr fontId="1" type="noConversion"/>
  </si>
  <si>
    <r>
      <t xml:space="preserve">*메획의 잠재의 합은 </t>
    </r>
    <r>
      <rPr>
        <b/>
        <sz val="11"/>
        <color rgb="FF002060"/>
        <rFont val="맑은 고딕"/>
        <family val="3"/>
        <charset val="129"/>
        <scheme val="minor"/>
      </rPr>
      <t>100%</t>
    </r>
    <r>
      <rPr>
        <b/>
        <sz val="11"/>
        <color theme="0"/>
        <rFont val="맑은 고딕"/>
        <family val="3"/>
        <charset val="129"/>
        <scheme val="minor"/>
      </rPr>
      <t>를 넘길 수 없다.</t>
    </r>
    <phoneticPr fontId="1" type="noConversion"/>
  </si>
  <si>
    <r>
      <t xml:space="preserve">*아획의 잠재의 합은 </t>
    </r>
    <r>
      <rPr>
        <b/>
        <sz val="11"/>
        <color rgb="FF002060"/>
        <rFont val="맑은 고딕"/>
        <family val="3"/>
        <charset val="129"/>
        <scheme val="minor"/>
      </rPr>
      <t>200%</t>
    </r>
    <r>
      <rPr>
        <b/>
        <sz val="11"/>
        <color theme="0"/>
        <rFont val="맑은 고딕"/>
        <family val="3"/>
        <charset val="129"/>
        <scheme val="minor"/>
      </rPr>
      <t>를 넘길 수 없다.</t>
    </r>
    <phoneticPr fontId="1" type="noConversion"/>
  </si>
  <si>
    <r>
      <t xml:space="preserve">*메획의 기본 100%를 제외한 증가 최대치는 </t>
    </r>
    <r>
      <rPr>
        <b/>
        <sz val="11"/>
        <color rgb="FF002060"/>
        <rFont val="맑은 고딕"/>
        <family val="3"/>
        <charset val="129"/>
        <scheme val="minor"/>
      </rPr>
      <t>300%</t>
    </r>
    <r>
      <rPr>
        <b/>
        <sz val="11"/>
        <color theme="0"/>
        <rFont val="맑은 고딕"/>
        <family val="3"/>
        <charset val="129"/>
        <scheme val="minor"/>
      </rPr>
      <t>를 넘길 수 없다.</t>
    </r>
    <phoneticPr fontId="1" type="noConversion"/>
  </si>
  <si>
    <r>
      <t>*장비드랍률은 아이템드랍률이 180을 넘는 경우</t>
    </r>
    <r>
      <rPr>
        <b/>
        <sz val="11"/>
        <color rgb="FF002060"/>
        <rFont val="맑은 고딕"/>
        <family val="3"/>
        <charset val="129"/>
        <scheme val="minor"/>
      </rPr>
      <t xml:space="preserve"> 200% - 아이템드랍률</t>
    </r>
    <r>
      <rPr>
        <b/>
        <sz val="11"/>
        <color theme="0"/>
        <rFont val="맑은 고딕"/>
        <family val="3"/>
        <charset val="129"/>
        <scheme val="minor"/>
      </rPr>
      <t xml:space="preserve"> 만큼만 증가한다.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</si>
</sst>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&quot;%&quot;"/>
  </numFmts>
  <fonts count="7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0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theme="4" tint="-0.499984740745262"/>
      <name val="맑은 고딕"/>
      <family val="3"/>
      <charset val="129"/>
      <scheme val="minor"/>
    </font>
    <font>
      <b/>
      <sz val="11"/>
      <color rgb="FF00206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2" fontId="0" fillId="0" borderId="0" xfId="0" applyNumberFormat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>
      <alignment vertical="center"/>
    </xf>
    <xf numFmtId="0" fontId="3" fillId="3" borderId="2" xfId="0" applyFont="1" applyFill="1" applyBorder="1">
      <alignment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0" fillId="2" borderId="6" xfId="0" applyFill="1" applyBorder="1">
      <alignment vertical="center"/>
    </xf>
    <xf numFmtId="0" fontId="4" fillId="4" borderId="7" xfId="0" applyFont="1" applyFill="1" applyBorder="1" applyAlignment="1">
      <alignment horizontal="center" vertical="center"/>
    </xf>
    <xf numFmtId="176" fontId="2" fillId="2" borderId="4" xfId="0" applyNumberFormat="1" applyFont="1" applyFill="1" applyBorder="1">
      <alignment vertical="center"/>
    </xf>
    <xf numFmtId="176" fontId="4" fillId="4" borderId="4" xfId="0" applyNumberFormat="1" applyFont="1" applyFill="1" applyBorder="1">
      <alignment vertical="center"/>
    </xf>
    <xf numFmtId="176" fontId="5" fillId="2" borderId="4" xfId="0" applyNumberFormat="1" applyFont="1" applyFill="1" applyBorder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0" fillId="2" borderId="0" xfId="0" applyFill="1" applyAlignment="1">
      <alignment vertical="center" wrapText="1"/>
    </xf>
    <xf numFmtId="0" fontId="0" fillId="2" borderId="0" xfId="0" applyFill="1" applyBorder="1">
      <alignment vertical="center"/>
    </xf>
    <xf numFmtId="176" fontId="0" fillId="2" borderId="0" xfId="0" applyNumberFormat="1" applyFill="1">
      <alignment vertical="center"/>
    </xf>
    <xf numFmtId="176" fontId="2" fillId="2" borderId="5" xfId="0" applyNumberFormat="1" applyFont="1" applyFill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29EF3-8421-4BB0-BE9B-8964D8DA9330}">
  <dimension ref="A1:AK25"/>
  <sheetViews>
    <sheetView tabSelected="1" workbookViewId="0"/>
  </sheetViews>
  <sheetFormatPr defaultColWidth="0" defaultRowHeight="16.5" zeroHeight="1"/>
  <cols>
    <col min="1" max="1" width="4.125" customWidth="1"/>
    <col min="2" max="2" width="12.875" customWidth="1"/>
    <col min="3" max="3" width="2.125" style="1" bestFit="1" customWidth="1"/>
    <col min="4" max="4" width="9" customWidth="1"/>
    <col min="5" max="5" width="2.875" bestFit="1" customWidth="1"/>
    <col min="6" max="6" width="9" customWidth="1"/>
    <col min="7" max="7" width="2.875" bestFit="1" customWidth="1"/>
    <col min="8" max="8" width="9" customWidth="1"/>
    <col min="9" max="9" width="2.875" bestFit="1" customWidth="1"/>
    <col min="10" max="10" width="9.375" customWidth="1"/>
    <col min="11" max="11" width="2.875" bestFit="1" customWidth="1"/>
    <col min="12" max="12" width="9.5" customWidth="1"/>
    <col min="13" max="13" width="2.875" bestFit="1" customWidth="1"/>
    <col min="14" max="14" width="10.75" customWidth="1"/>
    <col min="15" max="15" width="2.875" bestFit="1" customWidth="1"/>
    <col min="16" max="16" width="9.625" customWidth="1"/>
    <col min="17" max="17" width="2.875" bestFit="1" customWidth="1"/>
    <col min="18" max="18" width="9.25" customWidth="1"/>
    <col min="19" max="19" width="2.875" bestFit="1" customWidth="1"/>
    <col min="20" max="20" width="9" customWidth="1"/>
    <col min="21" max="21" width="2.875" bestFit="1" customWidth="1"/>
    <col min="22" max="22" width="9" customWidth="1"/>
    <col min="23" max="23" width="2.125" style="1" bestFit="1" customWidth="1"/>
    <col min="24" max="24" width="2.875" style="1" bestFit="1" customWidth="1"/>
    <col min="25" max="25" width="9" customWidth="1"/>
    <col min="26" max="26" width="2.875" bestFit="1" customWidth="1"/>
    <col min="27" max="27" width="9" customWidth="1"/>
    <col min="28" max="28" width="4.875" customWidth="1"/>
    <col min="29" max="29" width="16.375" hidden="1"/>
    <col min="30" max="30" width="4.5" hidden="1"/>
    <col min="31" max="31" width="1.625" hidden="1"/>
    <col min="32" max="32" width="11.125" hidden="1"/>
    <col min="33" max="33" width="4.5" hidden="1"/>
    <col min="34" max="34" width="1.625" hidden="1"/>
    <col min="35" max="35" width="15.25" hidden="1"/>
    <col min="36" max="36" width="5.875" hidden="1"/>
    <col min="37" max="37" width="15.25" hidden="1"/>
    <col min="38" max="16384" width="9" hidden="1"/>
  </cols>
  <sheetData>
    <row r="1" spans="1:36" ht="17.25" thickBot="1">
      <c r="A1" s="23"/>
      <c r="B1" s="3"/>
      <c r="C1" s="4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4"/>
      <c r="X1" s="4"/>
      <c r="Y1" s="15"/>
      <c r="Z1" s="3"/>
      <c r="AA1" s="3"/>
      <c r="AB1" s="3"/>
    </row>
    <row r="2" spans="1:36" ht="17.25" thickBot="1">
      <c r="A2" s="3"/>
      <c r="B2" s="3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2" t="s">
        <v>16</v>
      </c>
      <c r="P2" s="16" t="s">
        <v>32</v>
      </c>
      <c r="Q2" s="3"/>
      <c r="R2" s="3"/>
      <c r="S2" s="3"/>
      <c r="T2" s="3"/>
      <c r="U2" s="3"/>
      <c r="V2" s="3"/>
      <c r="W2" s="4"/>
      <c r="X2" s="12" t="s">
        <v>16</v>
      </c>
      <c r="Y2" s="16" t="s">
        <v>13</v>
      </c>
      <c r="Z2" s="3"/>
      <c r="AA2" s="3"/>
      <c r="AB2" s="3"/>
    </row>
    <row r="3" spans="1:36" ht="17.25" thickBot="1">
      <c r="A3" s="5"/>
      <c r="B3" s="12"/>
      <c r="C3" s="20" t="s">
        <v>0</v>
      </c>
      <c r="D3" s="21"/>
      <c r="E3" s="20" t="s">
        <v>1</v>
      </c>
      <c r="F3" s="21"/>
      <c r="G3" s="20" t="s">
        <v>23</v>
      </c>
      <c r="H3" s="21"/>
      <c r="I3" s="20" t="s">
        <v>2</v>
      </c>
      <c r="J3" s="21"/>
      <c r="K3" s="20" t="s">
        <v>17</v>
      </c>
      <c r="L3" s="21"/>
      <c r="M3" s="20" t="s">
        <v>20</v>
      </c>
      <c r="N3" s="21"/>
      <c r="O3" s="20" t="s">
        <v>22</v>
      </c>
      <c r="P3" s="21"/>
      <c r="Q3" s="20" t="s">
        <v>12</v>
      </c>
      <c r="R3" s="21"/>
      <c r="S3" s="20" t="s">
        <v>4</v>
      </c>
      <c r="T3" s="21"/>
      <c r="U3" s="20" t="s">
        <v>5</v>
      </c>
      <c r="V3" s="22"/>
      <c r="W3" s="13"/>
      <c r="X3" s="20" t="s">
        <v>3</v>
      </c>
      <c r="Y3" s="21"/>
      <c r="Z3" s="20" t="s">
        <v>6</v>
      </c>
      <c r="AA3" s="21"/>
      <c r="AB3" s="3"/>
    </row>
    <row r="4" spans="1:36" ht="17.25" thickBot="1">
      <c r="A4" s="5"/>
      <c r="B4" s="14" t="s">
        <v>31</v>
      </c>
      <c r="C4" s="8" t="s">
        <v>8</v>
      </c>
      <c r="D4" s="17">
        <v>100</v>
      </c>
      <c r="E4" s="8" t="s">
        <v>10</v>
      </c>
      <c r="F4" s="18">
        <v>100</v>
      </c>
      <c r="G4" s="8"/>
      <c r="H4" s="17"/>
      <c r="I4" s="8" t="s">
        <v>10</v>
      </c>
      <c r="J4" s="18">
        <v>100</v>
      </c>
      <c r="K4" s="8" t="s">
        <v>10</v>
      </c>
      <c r="L4" s="18">
        <v>50</v>
      </c>
      <c r="M4" s="8" t="s">
        <v>10</v>
      </c>
      <c r="N4" s="18">
        <v>4</v>
      </c>
      <c r="O4" s="8" t="s">
        <v>10</v>
      </c>
      <c r="P4" s="17">
        <f>IF(P2="섀도어",20,0)</f>
        <v>20</v>
      </c>
      <c r="Q4" s="8"/>
      <c r="R4" s="17"/>
      <c r="S4" s="8" t="s">
        <v>10</v>
      </c>
      <c r="T4" s="18">
        <v>15</v>
      </c>
      <c r="U4" s="8" t="s">
        <v>10</v>
      </c>
      <c r="V4" s="18">
        <v>10</v>
      </c>
      <c r="W4" s="10" t="s">
        <v>9</v>
      </c>
      <c r="X4" s="8" t="s">
        <v>11</v>
      </c>
      <c r="Y4" s="9">
        <f>IF(Y2="on",1.2,1)</f>
        <v>1.2</v>
      </c>
      <c r="Z4" s="11" t="s">
        <v>7</v>
      </c>
      <c r="AA4" s="19">
        <f>IF(((D4+AJ4)*Y4)&gt;400,400,(D4+AJ4)*Y4)</f>
        <v>400</v>
      </c>
      <c r="AB4" s="3"/>
      <c r="AC4" t="s">
        <v>33</v>
      </c>
      <c r="AD4">
        <f>IF((J4+L4)&gt;100,100,(J4+L4))</f>
        <v>100</v>
      </c>
      <c r="AF4" t="s">
        <v>28</v>
      </c>
      <c r="AG4">
        <f>IF((F4)&gt;100,100,(F4))</f>
        <v>100</v>
      </c>
      <c r="AI4" t="s">
        <v>34</v>
      </c>
      <c r="AJ4">
        <f>IF((AG4+AD4+N4+P4+R4+T4+V4)&gt;300,300,(AG4+AD4+N4+P4+R4+T4+V4))</f>
        <v>249</v>
      </c>
    </row>
    <row r="5" spans="1:36" ht="17.25" thickBot="1">
      <c r="A5" s="5"/>
      <c r="B5" s="14" t="s">
        <v>30</v>
      </c>
      <c r="C5" s="8" t="s">
        <v>8</v>
      </c>
      <c r="D5" s="17">
        <v>100</v>
      </c>
      <c r="E5" s="8" t="s">
        <v>10</v>
      </c>
      <c r="F5" s="18">
        <v>190</v>
      </c>
      <c r="G5" s="8"/>
      <c r="H5" s="17"/>
      <c r="I5" s="8" t="s">
        <v>10</v>
      </c>
      <c r="J5" s="18">
        <v>100</v>
      </c>
      <c r="K5" s="8" t="s">
        <v>10</v>
      </c>
      <c r="L5" s="18">
        <v>50</v>
      </c>
      <c r="M5" s="8"/>
      <c r="N5" s="17"/>
      <c r="O5" s="8" t="s">
        <v>10</v>
      </c>
      <c r="P5" s="17">
        <f>IF(P2="나로",30,IF(P2="데슬",20,0))</f>
        <v>0</v>
      </c>
      <c r="Q5" s="8" t="s">
        <v>10</v>
      </c>
      <c r="R5" s="18">
        <v>19</v>
      </c>
      <c r="S5" s="8" t="s">
        <v>10</v>
      </c>
      <c r="T5" s="18">
        <v>13</v>
      </c>
      <c r="U5" s="8" t="s">
        <v>10</v>
      </c>
      <c r="V5" s="18">
        <v>6</v>
      </c>
      <c r="W5" s="10" t="s">
        <v>9</v>
      </c>
      <c r="X5" s="8" t="s">
        <v>10</v>
      </c>
      <c r="Y5" s="9">
        <f>IF(Y2="on",20,0)</f>
        <v>20</v>
      </c>
      <c r="Z5" s="11" t="s">
        <v>7</v>
      </c>
      <c r="AA5" s="19">
        <f>(D5+AJ5)+Y5</f>
        <v>448</v>
      </c>
      <c r="AB5" s="3"/>
      <c r="AC5" t="s">
        <v>33</v>
      </c>
      <c r="AD5">
        <f>IF((J5+L5)&gt;100,100,(J5+L5))</f>
        <v>100</v>
      </c>
      <c r="AF5" t="s">
        <v>28</v>
      </c>
      <c r="AG5">
        <f>IF((F5)&gt;200,200,(F5))</f>
        <v>190</v>
      </c>
      <c r="AI5" t="s">
        <v>34</v>
      </c>
      <c r="AJ5">
        <f>IF((AG5+AD5+N5+P5+R5+T5+V5)&gt;300,(AG5+AD5+N5+P5+R5+T5+V5),(AG5+AD5+N5+P5+R5+T5+V5))</f>
        <v>328</v>
      </c>
    </row>
    <row r="6" spans="1:36" ht="17.25" thickBot="1">
      <c r="A6" s="24"/>
      <c r="B6" s="14" t="s">
        <v>29</v>
      </c>
      <c r="C6" s="8" t="s">
        <v>8</v>
      </c>
      <c r="D6" s="17">
        <v>100</v>
      </c>
      <c r="E6" s="8"/>
      <c r="F6" s="17"/>
      <c r="G6" s="8" t="s">
        <v>10</v>
      </c>
      <c r="H6" s="18">
        <v>20</v>
      </c>
      <c r="I6" s="8" t="s">
        <v>10</v>
      </c>
      <c r="J6" s="18">
        <v>0</v>
      </c>
      <c r="K6" s="8"/>
      <c r="L6" s="17"/>
      <c r="M6" s="8"/>
      <c r="N6" s="17"/>
      <c r="O6" s="8"/>
      <c r="P6" s="17"/>
      <c r="Q6" s="8"/>
      <c r="R6" s="17"/>
      <c r="S6" s="8"/>
      <c r="T6" s="17"/>
      <c r="U6" s="8"/>
      <c r="V6" s="26"/>
      <c r="W6" s="10" t="s">
        <v>9</v>
      </c>
      <c r="X6" s="8"/>
      <c r="Y6" s="9"/>
      <c r="Z6" s="11" t="s">
        <v>7</v>
      </c>
      <c r="AA6" s="19">
        <f>IF(AG5&gt;180,200-AG5+D6,D6+H6)</f>
        <v>110</v>
      </c>
      <c r="AB6" s="3"/>
    </row>
    <row r="7" spans="1:36">
      <c r="A7" s="3"/>
      <c r="B7" s="3"/>
      <c r="C7" s="4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4"/>
      <c r="X7" s="4"/>
      <c r="Y7" s="3"/>
      <c r="Z7" s="3"/>
      <c r="AA7" s="3"/>
      <c r="AB7" s="3"/>
      <c r="AF7" t="s">
        <v>14</v>
      </c>
      <c r="AI7" t="s">
        <v>24</v>
      </c>
    </row>
    <row r="8" spans="1:36">
      <c r="A8" s="3"/>
      <c r="B8" s="3"/>
      <c r="C8" s="4"/>
      <c r="D8" s="7" t="s">
        <v>18</v>
      </c>
      <c r="E8" s="3"/>
      <c r="F8" s="3"/>
      <c r="G8" s="3"/>
      <c r="H8" s="3"/>
      <c r="I8" s="3"/>
      <c r="J8" s="3"/>
      <c r="K8" s="3"/>
      <c r="L8" s="3"/>
      <c r="M8" s="3"/>
      <c r="N8" s="3"/>
      <c r="O8" s="7" t="s">
        <v>21</v>
      </c>
      <c r="P8" s="3"/>
      <c r="Q8" s="3"/>
      <c r="R8" s="3"/>
      <c r="S8" s="3"/>
      <c r="T8" s="3"/>
      <c r="U8" s="3"/>
      <c r="V8" s="3"/>
      <c r="W8" s="4"/>
      <c r="X8" s="4"/>
      <c r="Y8" s="3"/>
      <c r="Z8" s="3"/>
      <c r="AA8" s="3"/>
      <c r="AB8" s="3"/>
      <c r="AF8" t="s">
        <v>15</v>
      </c>
      <c r="AI8" t="s">
        <v>25</v>
      </c>
    </row>
    <row r="9" spans="1:36">
      <c r="A9" s="3"/>
      <c r="B9" s="3"/>
      <c r="C9" s="4"/>
      <c r="D9" s="7" t="s">
        <v>36</v>
      </c>
      <c r="E9" s="6"/>
      <c r="F9" s="3"/>
      <c r="G9" s="6"/>
      <c r="H9" s="3"/>
      <c r="I9" s="3"/>
      <c r="J9" s="3"/>
      <c r="K9" s="3"/>
      <c r="L9" s="3"/>
      <c r="M9" s="3"/>
      <c r="N9" s="3"/>
      <c r="O9" s="7" t="s">
        <v>35</v>
      </c>
      <c r="P9" s="3"/>
      <c r="Q9" s="3"/>
      <c r="R9" s="3"/>
      <c r="S9" s="3"/>
      <c r="T9" s="3"/>
      <c r="U9" s="3"/>
      <c r="V9" s="3"/>
      <c r="W9" s="4"/>
      <c r="X9" s="4"/>
      <c r="Y9" s="3"/>
      <c r="Z9" s="3"/>
      <c r="AA9" s="3"/>
      <c r="AB9" s="3"/>
      <c r="AI9" t="s">
        <v>26</v>
      </c>
    </row>
    <row r="10" spans="1:36">
      <c r="A10" s="3"/>
      <c r="B10" s="3"/>
      <c r="C10" s="4"/>
      <c r="D10" s="7" t="s">
        <v>37</v>
      </c>
      <c r="E10" s="6"/>
      <c r="F10" s="3"/>
      <c r="G10" s="6"/>
      <c r="H10" s="3"/>
      <c r="I10" s="3"/>
      <c r="J10" s="3"/>
      <c r="K10" s="3"/>
      <c r="L10" s="3"/>
      <c r="M10" s="3"/>
      <c r="N10" s="3"/>
      <c r="O10" s="7"/>
      <c r="P10" s="3"/>
      <c r="Q10" s="3"/>
      <c r="R10" s="3"/>
      <c r="S10" s="3"/>
      <c r="T10" s="3"/>
      <c r="U10" s="3"/>
      <c r="V10" s="3"/>
      <c r="W10" s="4"/>
      <c r="X10" s="4"/>
      <c r="Y10" s="7"/>
      <c r="Z10" s="3"/>
      <c r="AA10" s="7"/>
      <c r="AB10" s="3"/>
      <c r="AI10" t="s">
        <v>27</v>
      </c>
    </row>
    <row r="11" spans="1:36">
      <c r="A11" s="3"/>
      <c r="B11" s="3"/>
      <c r="C11" s="4"/>
      <c r="D11" s="7" t="s">
        <v>38</v>
      </c>
      <c r="E11" s="6"/>
      <c r="F11" s="3"/>
      <c r="G11" s="6"/>
      <c r="H11" s="3"/>
      <c r="I11" s="3"/>
      <c r="J11" s="3"/>
      <c r="K11" s="3"/>
      <c r="L11" s="3"/>
      <c r="M11" s="3"/>
      <c r="N11" s="3"/>
      <c r="O11" s="7"/>
      <c r="P11" s="3"/>
      <c r="Q11" s="3"/>
      <c r="R11" s="3"/>
      <c r="S11" s="3"/>
      <c r="T11" s="3"/>
      <c r="U11" s="3"/>
      <c r="V11" s="3"/>
      <c r="W11" s="4"/>
      <c r="X11" s="4"/>
      <c r="Y11" s="7"/>
      <c r="Z11" s="3"/>
      <c r="AA11" s="7"/>
      <c r="AB11" s="3"/>
    </row>
    <row r="12" spans="1:36">
      <c r="A12" s="3"/>
      <c r="B12" s="3"/>
      <c r="C12" s="4"/>
      <c r="D12" s="7" t="s">
        <v>39</v>
      </c>
      <c r="E12" s="6"/>
      <c r="F12" s="3"/>
      <c r="G12" s="6"/>
      <c r="H12" s="3"/>
      <c r="I12" s="3"/>
      <c r="J12" s="3"/>
      <c r="K12" s="3"/>
      <c r="L12" s="3"/>
      <c r="M12" s="3"/>
      <c r="N12" s="7"/>
      <c r="O12" s="7"/>
      <c r="P12" s="3"/>
      <c r="Q12" s="3"/>
      <c r="R12" s="3"/>
      <c r="S12" s="3"/>
      <c r="T12" s="3"/>
      <c r="U12" s="3"/>
      <c r="V12" s="25"/>
      <c r="W12" s="4"/>
      <c r="X12" s="4"/>
      <c r="Y12" s="7"/>
      <c r="Z12" s="3"/>
      <c r="AA12" s="7"/>
      <c r="AB12" s="3"/>
    </row>
    <row r="13" spans="1:36">
      <c r="A13" s="3"/>
      <c r="B13" s="3"/>
      <c r="C13" s="4"/>
      <c r="D13" s="7" t="s">
        <v>40</v>
      </c>
      <c r="E13" s="6"/>
      <c r="F13" s="3"/>
      <c r="G13" s="6"/>
      <c r="H13" s="3"/>
      <c r="I13" s="3"/>
      <c r="J13" s="3"/>
      <c r="K13" s="3"/>
      <c r="L13" s="3"/>
      <c r="M13" s="3"/>
      <c r="N13" s="7"/>
      <c r="O13" s="7"/>
      <c r="P13" s="3"/>
      <c r="Q13" s="3"/>
      <c r="R13" s="3"/>
      <c r="S13" s="3"/>
      <c r="T13" s="3"/>
      <c r="U13" s="3"/>
      <c r="V13" s="3"/>
      <c r="W13" s="4"/>
      <c r="X13" s="4"/>
      <c r="Y13" s="7"/>
      <c r="Z13" s="3"/>
      <c r="AA13" s="7"/>
      <c r="AB13" s="3"/>
    </row>
    <row r="14" spans="1:36">
      <c r="A14" s="3"/>
      <c r="B14" s="3"/>
      <c r="C14" s="4"/>
      <c r="D14" s="7" t="s">
        <v>41</v>
      </c>
      <c r="E14" s="6"/>
      <c r="F14" s="3"/>
      <c r="G14" s="6"/>
      <c r="H14" s="3"/>
      <c r="I14" s="3"/>
      <c r="J14" s="3"/>
      <c r="K14" s="3"/>
      <c r="L14" s="3"/>
      <c r="M14" s="3"/>
      <c r="N14" s="7"/>
      <c r="O14" s="7"/>
      <c r="P14" s="3"/>
      <c r="Q14" s="3"/>
      <c r="R14" s="3"/>
      <c r="S14" s="3"/>
      <c r="T14" s="3"/>
      <c r="U14" s="3"/>
      <c r="V14" s="3"/>
      <c r="W14" s="4"/>
      <c r="X14" s="4"/>
      <c r="Y14" s="7"/>
      <c r="Z14" s="3"/>
      <c r="AA14" s="7" t="s">
        <v>19</v>
      </c>
      <c r="AB14" s="3"/>
    </row>
    <row r="15" spans="1:36">
      <c r="A15" s="3"/>
      <c r="B15" s="3"/>
      <c r="C15" s="4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4"/>
      <c r="X15" s="4"/>
      <c r="Y15" s="3"/>
      <c r="Z15" s="3"/>
      <c r="AA15" s="3"/>
      <c r="AB15" s="3"/>
    </row>
    <row r="16" spans="1:36" hidden="1"/>
    <row r="17" spans="2:27" hidden="1"/>
    <row r="18" spans="2:27" hidden="1"/>
    <row r="19" spans="2:27" hidden="1"/>
    <row r="20" spans="2:27" hidden="1"/>
    <row r="21" spans="2:27" hidden="1"/>
    <row r="22" spans="2:27" hidden="1"/>
    <row r="23" spans="2:27" hidden="1"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Y23" s="1"/>
      <c r="Z23" s="1"/>
      <c r="AA23" s="1"/>
    </row>
    <row r="24" spans="2:27" hidden="1">
      <c r="B24" s="1"/>
      <c r="AA24" s="2"/>
    </row>
    <row r="25" spans="2:27" hidden="1">
      <c r="B25" s="1"/>
      <c r="AA25" s="2"/>
    </row>
  </sheetData>
  <mergeCells count="12">
    <mergeCell ref="S3:T3"/>
    <mergeCell ref="U3:V3"/>
    <mergeCell ref="X3:Y3"/>
    <mergeCell ref="Z3:AA3"/>
    <mergeCell ref="C3:D3"/>
    <mergeCell ref="E3:F3"/>
    <mergeCell ref="I3:J3"/>
    <mergeCell ref="K3:L3"/>
    <mergeCell ref="M3:N3"/>
    <mergeCell ref="O3:P3"/>
    <mergeCell ref="Q3:R3"/>
    <mergeCell ref="G3:H3"/>
  </mergeCells>
  <phoneticPr fontId="1" type="noConversion"/>
  <dataValidations count="2">
    <dataValidation type="list" allowBlank="1" showInputMessage="1" showErrorMessage="1" sqref="Y2" xr:uid="{3B4BF31B-4C54-4A31-8A09-84A9B117DF18}">
      <formula1>$AF$7:$AF$8</formula1>
    </dataValidation>
    <dataValidation type="list" allowBlank="1" showInputMessage="1" showErrorMessage="1" sqref="P2" xr:uid="{0D2C0035-7288-498C-A45F-E94FC631FC3B}">
      <formula1>$AI$7:$AI$10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</dc:creator>
  <cp:lastModifiedBy>Main</cp:lastModifiedBy>
  <dcterms:created xsi:type="dcterms:W3CDTF">2019-12-09T06:28:03Z</dcterms:created>
  <dcterms:modified xsi:type="dcterms:W3CDTF">2019-12-11T04:26:36Z</dcterms:modified>
</cp:coreProperties>
</file>