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수빈\Documents\"/>
    </mc:Choice>
  </mc:AlternateContent>
  <xr:revisionPtr revIDLastSave="0" documentId="13_ncr:1_{B283E2D3-4103-F043-98FF-D9002B963738}" xr6:coauthVersionLast="34" xr6:coauthVersionMax="45" xr10:uidLastSave="{00000000-0000-0000-0000-000000000000}"/>
  <bookViews>
    <workbookView xWindow="-120" yWindow="-120" windowWidth="29040" windowHeight="15840" xr2:uid="{FFEAEE30-E551-4894-B5B4-36F10F913F20}"/>
  </bookViews>
  <sheets>
    <sheet name="Sheet1" sheetId="1" r:id="rId1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" i="1"/>
  <c r="S5" i="1"/>
  <c r="N13" i="1"/>
  <c r="K6" i="1"/>
  <c r="K8" i="1"/>
  <c r="K10" i="1"/>
  <c r="K12" i="1"/>
  <c r="K5" i="1"/>
  <c r="K4" i="1"/>
  <c r="K7" i="1"/>
  <c r="K9" i="1"/>
  <c r="K11" i="1"/>
  <c r="K13" i="1"/>
  <c r="P13" i="1"/>
  <c r="S13" i="1"/>
  <c r="K28" i="1"/>
  <c r="K30" i="1"/>
  <c r="K27" i="1"/>
  <c r="G31" i="1"/>
  <c r="K31" i="1"/>
  <c r="K29" i="1"/>
  <c r="K33" i="1"/>
  <c r="J28" i="1"/>
  <c r="J30" i="1"/>
  <c r="J27" i="1"/>
  <c r="J31" i="1"/>
  <c r="J29" i="1"/>
  <c r="J33" i="1"/>
  <c r="K25" i="1"/>
  <c r="K21" i="1"/>
  <c r="K14" i="1"/>
  <c r="K15" i="1"/>
  <c r="K16" i="1"/>
  <c r="K17" i="1"/>
  <c r="K18" i="1"/>
  <c r="K19" i="1"/>
  <c r="K20" i="1"/>
  <c r="K22" i="1"/>
  <c r="K23" i="1"/>
  <c r="K26" i="1"/>
  <c r="J25" i="1"/>
  <c r="J21" i="1"/>
  <c r="J14" i="1"/>
  <c r="J15" i="1"/>
  <c r="J16" i="1"/>
  <c r="J17" i="1"/>
  <c r="J18" i="1"/>
  <c r="J19" i="1"/>
  <c r="J20" i="1"/>
  <c r="J22" i="1"/>
  <c r="J23" i="1"/>
  <c r="J26" i="1"/>
  <c r="G4" i="1"/>
  <c r="P14" i="1"/>
  <c r="N14" i="1"/>
  <c r="S14" i="1"/>
  <c r="P15" i="1"/>
  <c r="N15" i="1"/>
  <c r="S15" i="1"/>
  <c r="J4" i="1"/>
  <c r="J5" i="1"/>
  <c r="J6" i="1"/>
  <c r="J7" i="1"/>
  <c r="J8" i="1"/>
  <c r="J9" i="1"/>
  <c r="J10" i="1"/>
  <c r="J11" i="1"/>
  <c r="J12" i="1"/>
  <c r="J13" i="1"/>
  <c r="O13" i="1"/>
  <c r="R13" i="1"/>
  <c r="O14" i="1"/>
  <c r="R14" i="1"/>
  <c r="O15" i="1"/>
  <c r="R15" i="1"/>
  <c r="S8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G36" i="1"/>
  <c r="K36" i="1"/>
  <c r="J36" i="1"/>
  <c r="K32" i="1"/>
  <c r="J32" i="1"/>
  <c r="K24" i="1"/>
  <c r="J24" i="1"/>
  <c r="K47" i="1"/>
  <c r="J47" i="1"/>
  <c r="G5" i="1"/>
  <c r="G6" i="1"/>
  <c r="G7" i="1"/>
  <c r="G8" i="1"/>
  <c r="G9" i="1"/>
  <c r="G10" i="1"/>
  <c r="G11" i="1"/>
  <c r="G12" i="1"/>
  <c r="F39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H36" i="1"/>
  <c r="H31" i="1"/>
  <c r="G32" i="1"/>
  <c r="H32" i="1"/>
  <c r="G30" i="1"/>
  <c r="H30" i="1"/>
  <c r="G29" i="1"/>
  <c r="H29" i="1"/>
  <c r="G28" i="1"/>
  <c r="H28" i="1"/>
  <c r="G27" i="1"/>
  <c r="H27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H12" i="1"/>
  <c r="H11" i="1"/>
  <c r="H10" i="1"/>
  <c r="H9" i="1"/>
  <c r="H8" i="1"/>
  <c r="H7" i="1"/>
  <c r="H6" i="1"/>
  <c r="H5" i="1"/>
  <c r="H4" i="1"/>
  <c r="F4" i="1"/>
  <c r="F37" i="1"/>
  <c r="F38" i="1"/>
  <c r="F40" i="1"/>
  <c r="F41" i="1"/>
  <c r="F42" i="1"/>
  <c r="F43" i="1"/>
  <c r="F44" i="1"/>
  <c r="F45" i="1"/>
  <c r="F46" i="1"/>
  <c r="F36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<sst xmlns="http://schemas.openxmlformats.org/spreadsheetml/2006/main" count="102" uniqueCount="76">
  <si>
    <t>RISE 코인샵</t>
    <phoneticPr fontId="2" type="noConversion"/>
  </si>
  <si>
    <t>총 가격</t>
    <phoneticPr fontId="2" type="noConversion"/>
  </si>
  <si>
    <t>RISE 성장의 비약Ⅲ</t>
    <phoneticPr fontId="2" type="noConversion"/>
  </si>
  <si>
    <t>RISE 성장의 비약Ⅱ</t>
    <phoneticPr fontId="2" type="noConversion"/>
  </si>
  <si>
    <t>RISE 성장의 비약Ⅰ</t>
    <phoneticPr fontId="2" type="noConversion"/>
  </si>
  <si>
    <t>경험의 코어 젬스톤</t>
    <phoneticPr fontId="2" type="noConversion"/>
  </si>
  <si>
    <t>코어 젬스톤</t>
    <phoneticPr fontId="2" type="noConversion"/>
  </si>
  <si>
    <t>선택 아케인심볼 1개 교환권</t>
    <phoneticPr fontId="2" type="noConversion"/>
  </si>
  <si>
    <t>스페셜 명예의 훈장</t>
    <phoneticPr fontId="2" type="noConversion"/>
  </si>
  <si>
    <t>결속의 반지 교환권</t>
    <phoneticPr fontId="2" type="noConversion"/>
  </si>
  <si>
    <t>익스트림 성장의 비약</t>
    <phoneticPr fontId="2" type="noConversion"/>
  </si>
  <si>
    <t>카오스 서큘레이터</t>
    <phoneticPr fontId="2" type="noConversion"/>
  </si>
  <si>
    <t>검은 환생의 불꽃</t>
    <phoneticPr fontId="2" type="noConversion"/>
  </si>
  <si>
    <t>강력한 환생의 불꽃</t>
    <phoneticPr fontId="2" type="noConversion"/>
  </si>
  <si>
    <t>장인의 큐브</t>
    <phoneticPr fontId="2" type="noConversion"/>
  </si>
  <si>
    <t>수상한 에디셔널 큐브</t>
    <phoneticPr fontId="2" type="noConversion"/>
  </si>
  <si>
    <t>에픽 잠재능력 부여 주문서 50%</t>
    <phoneticPr fontId="2" type="noConversion"/>
  </si>
  <si>
    <t>에디셔널 잠재능력 부여 주문서 50%</t>
    <phoneticPr fontId="2" type="noConversion"/>
  </si>
  <si>
    <t>펫장비 공격력 스크롤 100%</t>
    <phoneticPr fontId="2" type="noConversion"/>
  </si>
  <si>
    <t>펫장비 마력 스크롤 100%</t>
    <phoneticPr fontId="2" type="noConversion"/>
  </si>
  <si>
    <t>미트라의 코어 젬스톤 상자</t>
    <phoneticPr fontId="2" type="noConversion"/>
  </si>
  <si>
    <t>미트라의 아케인 심볼 상자</t>
    <phoneticPr fontId="2" type="noConversion"/>
  </si>
  <si>
    <t>미트라의 경험치 2배 쿠폰 상자</t>
    <phoneticPr fontId="2" type="noConversion"/>
  </si>
  <si>
    <t>이벤트 링 전용 명장의 큐브</t>
    <phoneticPr fontId="2" type="noConversion"/>
  </si>
  <si>
    <t>살롱 럭키 박스</t>
    <phoneticPr fontId="2" type="noConversion"/>
  </si>
  <si>
    <t>RISE 티켓 : 라니아로이드</t>
    <phoneticPr fontId="2" type="noConversion"/>
  </si>
  <si>
    <t>RISE 티켓 : 하늘색곰돌 의상세트</t>
    <phoneticPr fontId="2" type="noConversion"/>
  </si>
  <si>
    <t>RISE 티켓 : 종이리본 데미지 스킨(유닛)</t>
    <phoneticPr fontId="2" type="noConversion"/>
  </si>
  <si>
    <t>데미지 스킨 추출권</t>
    <phoneticPr fontId="2" type="noConversion"/>
  </si>
  <si>
    <t>서리부엉이 라이딩 교환권 (영구)</t>
    <phoneticPr fontId="2" type="noConversion"/>
  </si>
  <si>
    <t>스노우메이커 라이딩 교환권 (영구)</t>
    <phoneticPr fontId="2" type="noConversion"/>
  </si>
  <si>
    <t>새우튀김 라이딩 교환권(영구)</t>
    <phoneticPr fontId="2" type="noConversion"/>
  </si>
  <si>
    <t>겨울방학 의자</t>
    <phoneticPr fontId="2" type="noConversion"/>
  </si>
  <si>
    <t>예티 게임기 의자</t>
    <phoneticPr fontId="2" type="noConversion"/>
  </si>
  <si>
    <t>로얄 클래식 데미지 스킨</t>
    <phoneticPr fontId="2" type="noConversion"/>
  </si>
  <si>
    <t>RISE 랜덤 데미지 스킨 상자</t>
    <phoneticPr fontId="2" type="noConversion"/>
  </si>
  <si>
    <t>영원한 환생의 불꽃</t>
    <phoneticPr fontId="2" type="noConversion"/>
  </si>
  <si>
    <t>?</t>
    <phoneticPr fontId="2" type="noConversion"/>
  </si>
  <si>
    <t>미트라의 명예의 훈장 상자</t>
    <phoneticPr fontId="2" type="noConversion"/>
  </si>
  <si>
    <t>의문의 코어 젬스톤 상자(목 재입고)</t>
  </si>
  <si>
    <t>의문의 아케인심볼 상자(목 재입고)</t>
  </si>
  <si>
    <t>구매가능 기간</t>
  </si>
  <si>
    <t>2019.12.19 10:00
~
2020.01.15 23:59</t>
  </si>
  <si>
    <t>2020.01.16 10:00
~
2020.02.12 23:59</t>
  </si>
  <si>
    <t>2020.02.13 10:00
~
2020.03.01 23:59</t>
  </si>
  <si>
    <t>2019.12.19 10:00
~
2020.03.01 23:59</t>
  </si>
  <si>
    <t>정상 구매 가격</t>
  </si>
  <si>
    <t>30% 할인 가격</t>
  </si>
  <si>
    <t>개당 가격</t>
  </si>
  <si>
    <t>총 가격</t>
  </si>
  <si>
    <t>수량</t>
  </si>
  <si>
    <t>RISE 로얄샵</t>
  </si>
  <si>
    <t>Check List</t>
  </si>
  <si>
    <t>일반총가</t>
  </si>
  <si>
    <t>할인총가</t>
  </si>
  <si>
    <t>TOTAL</t>
  </si>
  <si>
    <t>기간</t>
  </si>
  <si>
    <t>결투장</t>
  </si>
  <si>
    <t>사냥</t>
  </si>
  <si>
    <t>20.01.16~20.02.12</t>
  </si>
  <si>
    <t>20.02.13~20.02.26</t>
  </si>
  <si>
    <t>19.12.19~20.01.15</t>
  </si>
  <si>
    <t>참여 일</t>
  </si>
  <si>
    <t>주말 2배</t>
  </si>
  <si>
    <t>획득가능 코인 수량</t>
  </si>
  <si>
    <t>이벤트 참여 일</t>
  </si>
  <si>
    <t>Check List (음영부분 제외하고 입력)</t>
  </si>
  <si>
    <t>추가획득</t>
  </si>
  <si>
    <t>정가</t>
  </si>
  <si>
    <t>할인</t>
  </si>
  <si>
    <t>총 획득 코인 :</t>
  </si>
  <si>
    <t>누적 남은코인</t>
  </si>
  <si>
    <t>기간내
획득코인</t>
  </si>
  <si>
    <t>코인샵 사용</t>
  </si>
  <si>
    <t>코인 사용량 (로얄샵은 직접 입력)</t>
  </si>
  <si>
    <t>로얄샵
사용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</si>
</sst>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&quot;월&quot;&quot;드&quot;\ &quot;당&quot;\ ##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Dotum"/>
      <family val="18"/>
      <charset val="129"/>
    </font>
    <font>
      <b/>
      <sz val="10"/>
      <name val="Dotum"/>
      <family val="18"/>
      <charset val="129"/>
    </font>
    <font>
      <sz val="10"/>
      <color theme="1"/>
      <name val="Dotum"/>
      <family val="18"/>
      <charset val="129"/>
    </font>
    <font>
      <sz val="10"/>
      <name val="Dotum"/>
      <family val="18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/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1" fontId="6" fillId="2" borderId="8" xfId="1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1" fontId="5" fillId="0" borderId="14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1" fontId="5" fillId="2" borderId="0" xfId="0" applyNumberFormat="1" applyFont="1" applyFill="1" applyBorder="1" applyAlignment="1">
      <alignment horizontal="center" vertical="center"/>
    </xf>
    <xf numFmtId="41" fontId="5" fillId="10" borderId="1" xfId="0" applyNumberFormat="1" applyFont="1" applyFill="1" applyBorder="1" applyAlignment="1">
      <alignment horizontal="center" vertical="center"/>
    </xf>
    <xf numFmtId="41" fontId="5" fillId="10" borderId="4" xfId="0" applyNumberFormat="1" applyFont="1" applyFill="1" applyBorder="1" applyAlignment="1">
      <alignment horizontal="center" vertical="center"/>
    </xf>
    <xf numFmtId="41" fontId="5" fillId="10" borderId="14" xfId="0" applyNumberFormat="1" applyFont="1" applyFill="1" applyBorder="1" applyAlignment="1">
      <alignment horizontal="center" vertical="center"/>
    </xf>
    <xf numFmtId="41" fontId="5" fillId="10" borderId="23" xfId="0" applyNumberFormat="1" applyFont="1" applyFill="1" applyBorder="1" applyAlignment="1">
      <alignment horizontal="center" vertical="center"/>
    </xf>
    <xf numFmtId="41" fontId="5" fillId="10" borderId="12" xfId="0" applyNumberFormat="1" applyFont="1" applyFill="1" applyBorder="1" applyAlignment="1">
      <alignment horizontal="center" vertical="center"/>
    </xf>
    <xf numFmtId="41" fontId="5" fillId="10" borderId="15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1" fontId="5" fillId="6" borderId="1" xfId="0" applyNumberFormat="1" applyFont="1" applyFill="1" applyBorder="1" applyAlignment="1">
      <alignment vertical="center"/>
    </xf>
    <xf numFmtId="41" fontId="5" fillId="6" borderId="12" xfId="0" applyNumberFormat="1" applyFont="1" applyFill="1" applyBorder="1" applyAlignment="1">
      <alignment vertical="center"/>
    </xf>
    <xf numFmtId="41" fontId="5" fillId="6" borderId="8" xfId="0" applyNumberFormat="1" applyFont="1" applyFill="1" applyBorder="1" applyAlignment="1">
      <alignment vertical="center"/>
    </xf>
    <xf numFmtId="41" fontId="5" fillId="6" borderId="16" xfId="0" applyNumberFormat="1" applyFont="1" applyFill="1" applyBorder="1" applyAlignment="1">
      <alignment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41" fontId="5" fillId="11" borderId="2" xfId="0" applyNumberFormat="1" applyFont="1" applyFill="1" applyBorder="1" applyAlignment="1">
      <alignment vertical="center"/>
    </xf>
    <xf numFmtId="41" fontId="5" fillId="11" borderId="17" xfId="0" applyNumberFormat="1" applyFont="1" applyFill="1" applyBorder="1" applyAlignment="1">
      <alignment vertical="center"/>
    </xf>
    <xf numFmtId="0" fontId="3" fillId="11" borderId="22" xfId="0" applyFont="1" applyFill="1" applyBorder="1" applyAlignment="1">
      <alignment horizontal="center" vertical="center"/>
    </xf>
    <xf numFmtId="41" fontId="5" fillId="11" borderId="14" xfId="0" applyNumberFormat="1" applyFont="1" applyFill="1" applyBorder="1" applyAlignment="1">
      <alignment vertical="center"/>
    </xf>
    <xf numFmtId="41" fontId="5" fillId="11" borderId="15" xfId="0" applyNumberFormat="1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right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300EA"/>
      <color rgb="FF00B5EE"/>
      <color rgb="FF1584FF"/>
      <color rgb="FF00A6DA"/>
      <color rgb="FFDC2DFF"/>
      <color rgb="FF3796FF"/>
      <color rgb="FF19C8FF"/>
      <color rgb="FFF6C9FF"/>
      <color rgb="FFA3CFFF"/>
      <color rgb="FF8B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6A90-21F6-41B4-931F-57EEA8953F54}">
  <dimension ref="B1:T65"/>
  <sheetViews>
    <sheetView showGridLines="0" tabSelected="1" topLeftCell="F1" zoomScaleNormal="100" workbookViewId="0" xr3:uid="{DE787DB8-3258-5670-9AEF-196308F04A5B}">
      <selection activeCell="O29" sqref="O29"/>
    </sheetView>
  </sheetViews>
  <sheetFormatPr defaultRowHeight="12" x14ac:dyDescent="0.25"/>
  <cols>
    <col min="1" max="1" width="2.2265625" style="23" customWidth="1"/>
    <col min="2" max="2" width="16.33984375" style="22" customWidth="1"/>
    <col min="3" max="3" width="36.88671875" style="23" bestFit="1" customWidth="1"/>
    <col min="4" max="4" width="10.3984375" style="23" bestFit="1" customWidth="1"/>
    <col min="5" max="5" width="9.40625" style="23" customWidth="1"/>
    <col min="6" max="6" width="9.03515625" style="23" customWidth="1"/>
    <col min="7" max="7" width="9.40625" style="23" customWidth="1"/>
    <col min="8" max="8" width="8.4140625" style="23" customWidth="1"/>
    <col min="9" max="9" width="8.91015625" style="22"/>
    <col min="10" max="10" width="10.64453125" style="23" bestFit="1" customWidth="1"/>
    <col min="11" max="11" width="9.65234375" style="23" customWidth="1"/>
    <col min="12" max="12" width="2.96875" style="23" customWidth="1"/>
    <col min="13" max="13" width="17.82421875" style="23" customWidth="1"/>
    <col min="14" max="19" width="8.4140625" style="23" customWidth="1"/>
    <col min="20" max="16384" width="8.91015625" style="23"/>
  </cols>
  <sheetData>
    <row r="1" spans="2:20" ht="12.75" thickBot="1" x14ac:dyDescent="0.3"/>
    <row r="2" spans="2:20" ht="16.5" customHeight="1" x14ac:dyDescent="0.25">
      <c r="B2" s="67" t="s">
        <v>41</v>
      </c>
      <c r="C2" s="69" t="s">
        <v>0</v>
      </c>
      <c r="D2" s="69" t="s">
        <v>50</v>
      </c>
      <c r="E2" s="69" t="s">
        <v>46</v>
      </c>
      <c r="F2" s="69"/>
      <c r="G2" s="69" t="s">
        <v>47</v>
      </c>
      <c r="H2" s="69"/>
      <c r="I2" s="80" t="s">
        <v>52</v>
      </c>
      <c r="J2" s="80"/>
      <c r="K2" s="81"/>
      <c r="M2" s="51" t="s">
        <v>66</v>
      </c>
      <c r="N2" s="52"/>
      <c r="O2" s="52"/>
      <c r="P2" s="52"/>
      <c r="Q2" s="52"/>
      <c r="R2" s="52"/>
      <c r="S2" s="53"/>
    </row>
    <row r="3" spans="2:20" ht="16.5" customHeight="1" x14ac:dyDescent="0.25">
      <c r="B3" s="68"/>
      <c r="C3" s="70"/>
      <c r="D3" s="70"/>
      <c r="E3" s="1" t="s">
        <v>48</v>
      </c>
      <c r="F3" s="1" t="s">
        <v>1</v>
      </c>
      <c r="G3" s="1" t="s">
        <v>48</v>
      </c>
      <c r="H3" s="1" t="s">
        <v>49</v>
      </c>
      <c r="I3" s="42" t="s">
        <v>50</v>
      </c>
      <c r="J3" s="43" t="s">
        <v>53</v>
      </c>
      <c r="K3" s="44" t="s">
        <v>54</v>
      </c>
      <c r="M3" s="56" t="s">
        <v>65</v>
      </c>
      <c r="N3" s="65"/>
      <c r="O3" s="65"/>
      <c r="P3" s="65" t="s">
        <v>64</v>
      </c>
      <c r="Q3" s="65"/>
      <c r="R3" s="65"/>
      <c r="S3" s="66"/>
    </row>
    <row r="4" spans="2:20" ht="16.5" customHeight="1" x14ac:dyDescent="0.25">
      <c r="B4" s="74" t="s">
        <v>42</v>
      </c>
      <c r="C4" s="2" t="s">
        <v>2</v>
      </c>
      <c r="D4" s="3">
        <v>1</v>
      </c>
      <c r="E4" s="4">
        <v>500</v>
      </c>
      <c r="F4" s="4">
        <f t="shared" ref="F4:F32" si="0">IFERROR($E4*$D4,"?")</f>
        <v>500</v>
      </c>
      <c r="G4" s="4">
        <f>ROUND($E4*0.7,0)</f>
        <v>350</v>
      </c>
      <c r="H4" s="4">
        <f>IFERROR(G4*$D4,"?")</f>
        <v>350</v>
      </c>
      <c r="I4" s="5"/>
      <c r="J4" s="38">
        <f>I4*E4</f>
        <v>0</v>
      </c>
      <c r="K4" s="39">
        <f>I4*G4</f>
        <v>0</v>
      </c>
      <c r="M4" s="6" t="s">
        <v>56</v>
      </c>
      <c r="N4" s="7" t="s">
        <v>62</v>
      </c>
      <c r="O4" s="7" t="s">
        <v>63</v>
      </c>
      <c r="P4" s="7" t="s">
        <v>58</v>
      </c>
      <c r="Q4" s="7" t="s">
        <v>57</v>
      </c>
      <c r="R4" s="8" t="s">
        <v>67</v>
      </c>
      <c r="S4" s="9" t="s">
        <v>55</v>
      </c>
    </row>
    <row r="5" spans="2:20" ht="16.5" customHeight="1" x14ac:dyDescent="0.25">
      <c r="B5" s="75"/>
      <c r="C5" s="2" t="s">
        <v>3</v>
      </c>
      <c r="D5" s="3">
        <v>1</v>
      </c>
      <c r="E5" s="4">
        <v>300</v>
      </c>
      <c r="F5" s="4">
        <f t="shared" si="0"/>
        <v>300</v>
      </c>
      <c r="G5" s="4">
        <f t="shared" ref="G5:G32" si="1">ROUND($E5*0.7,0)</f>
        <v>210</v>
      </c>
      <c r="H5" s="4">
        <f>IFERROR(G5*$D5,"?")</f>
        <v>210</v>
      </c>
      <c r="I5" s="5"/>
      <c r="J5" s="38">
        <f t="shared" ref="J5:J12" si="2">I5*E5</f>
        <v>0</v>
      </c>
      <c r="K5" s="39">
        <f t="shared" ref="K5:K12" si="3">I5*G5</f>
        <v>0</v>
      </c>
      <c r="M5" s="6" t="s">
        <v>61</v>
      </c>
      <c r="N5" s="10">
        <v>28</v>
      </c>
      <c r="O5" s="10">
        <v>4</v>
      </c>
      <c r="P5" s="11">
        <v>300</v>
      </c>
      <c r="Q5" s="10">
        <v>120</v>
      </c>
      <c r="R5" s="10"/>
      <c r="S5" s="12">
        <f>(P5+Q5)*N5+(P5*O5)+R5</f>
        <v>12960</v>
      </c>
    </row>
    <row r="6" spans="2:20" ht="16.5" customHeight="1" x14ac:dyDescent="0.25">
      <c r="B6" s="75"/>
      <c r="C6" s="2" t="s">
        <v>4</v>
      </c>
      <c r="D6" s="3">
        <v>1</v>
      </c>
      <c r="E6" s="4">
        <v>200</v>
      </c>
      <c r="F6" s="4">
        <f t="shared" si="0"/>
        <v>200</v>
      </c>
      <c r="G6" s="4">
        <f t="shared" si="1"/>
        <v>140</v>
      </c>
      <c r="H6" s="4">
        <f>IFERROR(G6*$D6,"?")</f>
        <v>140</v>
      </c>
      <c r="I6" s="5"/>
      <c r="J6" s="38">
        <f t="shared" si="2"/>
        <v>0</v>
      </c>
      <c r="K6" s="39">
        <f t="shared" si="3"/>
        <v>0</v>
      </c>
      <c r="M6" s="6" t="s">
        <v>59</v>
      </c>
      <c r="N6" s="10">
        <v>28</v>
      </c>
      <c r="O6" s="10">
        <v>4</v>
      </c>
      <c r="P6" s="11">
        <v>300</v>
      </c>
      <c r="Q6" s="10">
        <v>120</v>
      </c>
      <c r="R6" s="10"/>
      <c r="S6" s="12">
        <f>(P6+Q6)*N6+(P6*O6)+R6</f>
        <v>12960</v>
      </c>
    </row>
    <row r="7" spans="2:20" ht="16.5" customHeight="1" x14ac:dyDescent="0.25">
      <c r="B7" s="75"/>
      <c r="C7" s="2" t="s">
        <v>5</v>
      </c>
      <c r="D7" s="2">
        <v>5</v>
      </c>
      <c r="E7" s="4">
        <v>500</v>
      </c>
      <c r="F7" s="4">
        <f t="shared" si="0"/>
        <v>2500</v>
      </c>
      <c r="G7" s="4">
        <f t="shared" si="1"/>
        <v>350</v>
      </c>
      <c r="H7" s="4">
        <f>IFERROR(G7*$D7,"?")</f>
        <v>1750</v>
      </c>
      <c r="I7" s="5"/>
      <c r="J7" s="38">
        <f t="shared" si="2"/>
        <v>0</v>
      </c>
      <c r="K7" s="39">
        <f t="shared" si="3"/>
        <v>0</v>
      </c>
      <c r="M7" s="13" t="s">
        <v>60</v>
      </c>
      <c r="N7" s="14">
        <v>14</v>
      </c>
      <c r="O7" s="14">
        <v>2</v>
      </c>
      <c r="P7" s="15">
        <v>300</v>
      </c>
      <c r="Q7" s="14">
        <v>120</v>
      </c>
      <c r="R7" s="14"/>
      <c r="S7" s="12">
        <f>(P7+Q7)*N7+(P7*O7)+R7</f>
        <v>6480</v>
      </c>
    </row>
    <row r="8" spans="2:20" ht="16.5" customHeight="1" thickBot="1" x14ac:dyDescent="0.3">
      <c r="B8" s="75"/>
      <c r="C8" s="2" t="s">
        <v>39</v>
      </c>
      <c r="D8" s="3">
        <v>5</v>
      </c>
      <c r="E8" s="4">
        <v>230</v>
      </c>
      <c r="F8" s="4">
        <f t="shared" si="0"/>
        <v>1150</v>
      </c>
      <c r="G8" s="4">
        <f t="shared" si="1"/>
        <v>161</v>
      </c>
      <c r="H8" s="4">
        <f>IFERROR(G8*$D8,"?")</f>
        <v>805</v>
      </c>
      <c r="I8" s="5"/>
      <c r="J8" s="38">
        <f t="shared" si="2"/>
        <v>0</v>
      </c>
      <c r="K8" s="39">
        <f t="shared" si="3"/>
        <v>0</v>
      </c>
      <c r="M8" s="54" t="s">
        <v>70</v>
      </c>
      <c r="N8" s="55"/>
      <c r="O8" s="55"/>
      <c r="P8" s="55"/>
      <c r="Q8" s="55"/>
      <c r="R8" s="55"/>
      <c r="S8" s="16">
        <f>SUM(S5:S7)</f>
        <v>32400</v>
      </c>
    </row>
    <row r="9" spans="2:20" ht="16.5" customHeight="1" thickBot="1" x14ac:dyDescent="0.3">
      <c r="B9" s="75"/>
      <c r="C9" s="2" t="s">
        <v>40</v>
      </c>
      <c r="D9" s="3">
        <v>5</v>
      </c>
      <c r="E9" s="4">
        <v>160</v>
      </c>
      <c r="F9" s="4">
        <f t="shared" si="0"/>
        <v>800</v>
      </c>
      <c r="G9" s="4">
        <f t="shared" si="1"/>
        <v>112</v>
      </c>
      <c r="H9" s="4">
        <f>IFERROR(G9*$D9,"?")</f>
        <v>560</v>
      </c>
      <c r="I9" s="5"/>
      <c r="J9" s="38">
        <f t="shared" si="2"/>
        <v>0</v>
      </c>
      <c r="K9" s="39">
        <f t="shared" si="3"/>
        <v>0</v>
      </c>
      <c r="M9" s="24"/>
      <c r="N9" s="24"/>
      <c r="O9" s="24"/>
      <c r="P9" s="24"/>
      <c r="Q9" s="25"/>
      <c r="R9" s="25"/>
    </row>
    <row r="10" spans="2:20" ht="16.5" customHeight="1" x14ac:dyDescent="0.25">
      <c r="B10" s="75"/>
      <c r="C10" s="2" t="s">
        <v>6</v>
      </c>
      <c r="D10" s="2">
        <v>10</v>
      </c>
      <c r="E10" s="4">
        <v>70</v>
      </c>
      <c r="F10" s="4">
        <f t="shared" si="0"/>
        <v>700</v>
      </c>
      <c r="G10" s="4">
        <f t="shared" si="1"/>
        <v>49</v>
      </c>
      <c r="H10" s="4">
        <f>IFERROR(G10*$D10,"?")</f>
        <v>490</v>
      </c>
      <c r="I10" s="5"/>
      <c r="J10" s="38">
        <f t="shared" si="2"/>
        <v>0</v>
      </c>
      <c r="K10" s="39">
        <f t="shared" si="3"/>
        <v>0</v>
      </c>
      <c r="M10" s="61" t="s">
        <v>74</v>
      </c>
      <c r="N10" s="62"/>
      <c r="O10" s="62"/>
      <c r="P10" s="62"/>
      <c r="Q10" s="62"/>
      <c r="R10" s="62"/>
      <c r="S10" s="63"/>
    </row>
    <row r="11" spans="2:20" ht="16.5" customHeight="1" x14ac:dyDescent="0.25">
      <c r="B11" s="75"/>
      <c r="C11" s="2" t="s">
        <v>7</v>
      </c>
      <c r="D11" s="2">
        <v>20</v>
      </c>
      <c r="E11" s="4">
        <v>50</v>
      </c>
      <c r="F11" s="4">
        <f t="shared" si="0"/>
        <v>1000</v>
      </c>
      <c r="G11" s="4">
        <f t="shared" si="1"/>
        <v>35</v>
      </c>
      <c r="H11" s="4">
        <f>IFERROR(G11*$D11,"?")</f>
        <v>700</v>
      </c>
      <c r="I11" s="5"/>
      <c r="J11" s="38">
        <f t="shared" si="2"/>
        <v>0</v>
      </c>
      <c r="K11" s="39">
        <f t="shared" si="3"/>
        <v>0</v>
      </c>
      <c r="M11" s="56" t="s">
        <v>56</v>
      </c>
      <c r="N11" s="57" t="s">
        <v>72</v>
      </c>
      <c r="O11" s="59" t="s">
        <v>73</v>
      </c>
      <c r="P11" s="60"/>
      <c r="Q11" s="57" t="s">
        <v>75</v>
      </c>
      <c r="R11" s="59" t="s">
        <v>71</v>
      </c>
      <c r="S11" s="64"/>
      <c r="T11" s="29"/>
    </row>
    <row r="12" spans="2:20" ht="16.5" customHeight="1" x14ac:dyDescent="0.25">
      <c r="B12" s="75"/>
      <c r="C12" s="2" t="s">
        <v>8</v>
      </c>
      <c r="D12" s="2">
        <v>25</v>
      </c>
      <c r="E12" s="4">
        <v>100</v>
      </c>
      <c r="F12" s="4">
        <f t="shared" si="0"/>
        <v>2500</v>
      </c>
      <c r="G12" s="4">
        <f t="shared" si="1"/>
        <v>70</v>
      </c>
      <c r="H12" s="4">
        <f>IFERROR(G12*$D12,"?")</f>
        <v>1750</v>
      </c>
      <c r="I12" s="5"/>
      <c r="J12" s="38">
        <f t="shared" si="2"/>
        <v>0</v>
      </c>
      <c r="K12" s="39">
        <f t="shared" si="3"/>
        <v>0</v>
      </c>
      <c r="M12" s="56"/>
      <c r="N12" s="58"/>
      <c r="O12" s="7" t="s">
        <v>68</v>
      </c>
      <c r="P12" s="27" t="s">
        <v>69</v>
      </c>
      <c r="Q12" s="58"/>
      <c r="R12" s="7" t="s">
        <v>68</v>
      </c>
      <c r="S12" s="9" t="s">
        <v>69</v>
      </c>
      <c r="T12" s="28"/>
    </row>
    <row r="13" spans="2:20" ht="16.5" customHeight="1" thickBot="1" x14ac:dyDescent="0.3">
      <c r="B13" s="71"/>
      <c r="C13" s="72"/>
      <c r="D13" s="72"/>
      <c r="E13" s="72"/>
      <c r="F13" s="72"/>
      <c r="G13" s="72"/>
      <c r="H13" s="72"/>
      <c r="I13" s="45" t="s">
        <v>55</v>
      </c>
      <c r="J13" s="46">
        <f>SUM(J4:J12)</f>
        <v>0</v>
      </c>
      <c r="K13" s="47">
        <f>SUM(K4:K12)</f>
        <v>0</v>
      </c>
      <c r="M13" s="6" t="s">
        <v>61</v>
      </c>
      <c r="N13" s="31">
        <f>$S5</f>
        <v>12960</v>
      </c>
      <c r="O13" s="31">
        <f>$J$13</f>
        <v>0</v>
      </c>
      <c r="P13" s="32">
        <f>$K$13</f>
        <v>0</v>
      </c>
      <c r="Q13" s="17"/>
      <c r="R13" s="31">
        <f>N13-O13-Q13</f>
        <v>12960</v>
      </c>
      <c r="S13" s="35">
        <f>N13-P13-Q13</f>
        <v>12960</v>
      </c>
      <c r="T13" s="30"/>
    </row>
    <row r="14" spans="2:20" ht="16.5" customHeight="1" x14ac:dyDescent="0.25">
      <c r="B14" s="76" t="s">
        <v>43</v>
      </c>
      <c r="C14" s="18" t="s">
        <v>9</v>
      </c>
      <c r="D14" s="18">
        <v>1</v>
      </c>
      <c r="E14" s="19">
        <v>800</v>
      </c>
      <c r="F14" s="19">
        <f t="shared" si="0"/>
        <v>800</v>
      </c>
      <c r="G14" s="19">
        <f t="shared" si="1"/>
        <v>560</v>
      </c>
      <c r="H14" s="19">
        <f>IFERROR(G14*$D14,"?")</f>
        <v>560</v>
      </c>
      <c r="I14" s="37"/>
      <c r="J14" s="40">
        <f t="shared" ref="J14" si="4">I14*E14</f>
        <v>0</v>
      </c>
      <c r="K14" s="41">
        <f t="shared" ref="K14" si="5">I14*G14</f>
        <v>0</v>
      </c>
      <c r="M14" s="6" t="s">
        <v>59</v>
      </c>
      <c r="N14" s="31">
        <f t="shared" ref="N14:N15" si="6">$S6</f>
        <v>12960</v>
      </c>
      <c r="O14" s="31">
        <f>$J$26</f>
        <v>0</v>
      </c>
      <c r="P14" s="32">
        <f>$K$26</f>
        <v>0</v>
      </c>
      <c r="Q14" s="17"/>
      <c r="R14" s="31">
        <f>R13+N14-O14-Q14</f>
        <v>25920</v>
      </c>
      <c r="S14" s="35">
        <f>S13+N14-P14-Q14</f>
        <v>25920</v>
      </c>
      <c r="T14" s="30"/>
    </row>
    <row r="15" spans="2:20" ht="16.5" customHeight="1" thickBot="1" x14ac:dyDescent="0.3">
      <c r="B15" s="75"/>
      <c r="C15" s="2" t="s">
        <v>10</v>
      </c>
      <c r="D15" s="3">
        <v>5</v>
      </c>
      <c r="E15" s="4">
        <v>200</v>
      </c>
      <c r="F15" s="4">
        <f t="shared" si="0"/>
        <v>1000</v>
      </c>
      <c r="G15" s="4">
        <f t="shared" si="1"/>
        <v>140</v>
      </c>
      <c r="H15" s="4">
        <f>IFERROR(G15*$D15,"?")</f>
        <v>700</v>
      </c>
      <c r="I15" s="5"/>
      <c r="J15" s="38">
        <f t="shared" ref="J15:J25" si="7">I15*E15</f>
        <v>0</v>
      </c>
      <c r="K15" s="39">
        <f t="shared" ref="K15:K25" si="8">I15*G15</f>
        <v>0</v>
      </c>
      <c r="M15" s="20" t="s">
        <v>60</v>
      </c>
      <c r="N15" s="33">
        <f t="shared" si="6"/>
        <v>6480</v>
      </c>
      <c r="O15" s="33">
        <f>$J$33</f>
        <v>0</v>
      </c>
      <c r="P15" s="34">
        <f>$K$33</f>
        <v>0</v>
      </c>
      <c r="Q15" s="26"/>
      <c r="R15" s="33">
        <f>R14+N15-O15-Q15</f>
        <v>32400</v>
      </c>
      <c r="S15" s="36">
        <f>S14+N15-P15-Q15</f>
        <v>32400</v>
      </c>
      <c r="T15" s="30"/>
    </row>
    <row r="16" spans="2:20" ht="16.5" customHeight="1" x14ac:dyDescent="0.25">
      <c r="B16" s="75"/>
      <c r="C16" s="2" t="s">
        <v>11</v>
      </c>
      <c r="D16" s="2">
        <v>3</v>
      </c>
      <c r="E16" s="4">
        <v>1200</v>
      </c>
      <c r="F16" s="4">
        <f t="shared" si="0"/>
        <v>3600</v>
      </c>
      <c r="G16" s="4">
        <f t="shared" si="1"/>
        <v>840</v>
      </c>
      <c r="H16" s="4">
        <f>IFERROR(G16*$D16,"?")</f>
        <v>2520</v>
      </c>
      <c r="I16" s="5"/>
      <c r="J16" s="38">
        <f t="shared" si="7"/>
        <v>0</v>
      </c>
      <c r="K16" s="39">
        <f t="shared" si="8"/>
        <v>0</v>
      </c>
      <c r="M16" s="25"/>
      <c r="N16" s="25"/>
      <c r="O16" s="25"/>
      <c r="P16" s="25"/>
      <c r="Q16" s="25"/>
      <c r="R16" s="25"/>
    </row>
    <row r="17" spans="2:18" ht="16.5" customHeight="1" x14ac:dyDescent="0.25">
      <c r="B17" s="75"/>
      <c r="C17" s="2" t="s">
        <v>12</v>
      </c>
      <c r="D17" s="3">
        <v>5</v>
      </c>
      <c r="E17" s="4">
        <v>1000</v>
      </c>
      <c r="F17" s="4">
        <f t="shared" si="0"/>
        <v>5000</v>
      </c>
      <c r="G17" s="4">
        <f t="shared" si="1"/>
        <v>700</v>
      </c>
      <c r="H17" s="4">
        <f>IFERROR(G17*$D17,"?")</f>
        <v>3500</v>
      </c>
      <c r="I17" s="5"/>
      <c r="J17" s="38">
        <f t="shared" si="7"/>
        <v>0</v>
      </c>
      <c r="K17" s="39">
        <f t="shared" si="8"/>
        <v>0</v>
      </c>
      <c r="M17" s="25"/>
      <c r="N17" s="25"/>
      <c r="O17" s="25"/>
      <c r="P17" s="25"/>
      <c r="Q17" s="25"/>
      <c r="R17" s="25"/>
    </row>
    <row r="18" spans="2:18" ht="16.5" customHeight="1" x14ac:dyDescent="0.25">
      <c r="B18" s="75"/>
      <c r="C18" s="2" t="s">
        <v>36</v>
      </c>
      <c r="D18" s="3">
        <v>25</v>
      </c>
      <c r="E18" s="4">
        <v>300</v>
      </c>
      <c r="F18" s="4">
        <f t="shared" si="0"/>
        <v>7500</v>
      </c>
      <c r="G18" s="4">
        <f t="shared" si="1"/>
        <v>210</v>
      </c>
      <c r="H18" s="4">
        <f>IFERROR(G18*$D18,"?")</f>
        <v>5250</v>
      </c>
      <c r="I18" s="5"/>
      <c r="J18" s="38">
        <f t="shared" si="7"/>
        <v>0</v>
      </c>
      <c r="K18" s="39">
        <f t="shared" si="8"/>
        <v>0</v>
      </c>
      <c r="M18" s="25"/>
      <c r="N18" s="25"/>
      <c r="O18" s="25"/>
      <c r="P18" s="25"/>
      <c r="Q18" s="25"/>
      <c r="R18" s="25"/>
    </row>
    <row r="19" spans="2:18" ht="16.5" customHeight="1" x14ac:dyDescent="0.25">
      <c r="B19" s="75"/>
      <c r="C19" s="2" t="s">
        <v>13</v>
      </c>
      <c r="D19" s="3">
        <v>20</v>
      </c>
      <c r="E19" s="4">
        <v>100</v>
      </c>
      <c r="F19" s="4">
        <f t="shared" si="0"/>
        <v>2000</v>
      </c>
      <c r="G19" s="4">
        <f t="shared" si="1"/>
        <v>70</v>
      </c>
      <c r="H19" s="4">
        <f>IFERROR(G19*$D19,"?")</f>
        <v>1400</v>
      </c>
      <c r="I19" s="5"/>
      <c r="J19" s="38">
        <f t="shared" si="7"/>
        <v>0</v>
      </c>
      <c r="K19" s="39">
        <f t="shared" si="8"/>
        <v>0</v>
      </c>
      <c r="M19" s="25"/>
      <c r="N19" s="25"/>
      <c r="O19" s="25"/>
      <c r="P19" s="25"/>
      <c r="Q19" s="25"/>
      <c r="R19" s="25"/>
    </row>
    <row r="20" spans="2:18" ht="16.5" customHeight="1" x14ac:dyDescent="0.25">
      <c r="B20" s="75"/>
      <c r="C20" s="2" t="s">
        <v>14</v>
      </c>
      <c r="D20" s="3">
        <v>10</v>
      </c>
      <c r="E20" s="4">
        <v>100</v>
      </c>
      <c r="F20" s="4">
        <f t="shared" si="0"/>
        <v>1000</v>
      </c>
      <c r="G20" s="4">
        <f t="shared" si="1"/>
        <v>70</v>
      </c>
      <c r="H20" s="4">
        <f>IFERROR(G20*$D20,"?")</f>
        <v>700</v>
      </c>
      <c r="I20" s="5"/>
      <c r="J20" s="38">
        <f t="shared" si="7"/>
        <v>0</v>
      </c>
      <c r="K20" s="39">
        <f t="shared" si="8"/>
        <v>0</v>
      </c>
      <c r="M20" s="25"/>
      <c r="N20" s="25"/>
      <c r="O20" s="25"/>
      <c r="P20" s="25"/>
      <c r="Q20" s="25"/>
      <c r="R20" s="25"/>
    </row>
    <row r="21" spans="2:18" ht="16.5" customHeight="1" x14ac:dyDescent="0.25">
      <c r="B21" s="75"/>
      <c r="C21" s="2" t="s">
        <v>15</v>
      </c>
      <c r="D21" s="3">
        <v>30</v>
      </c>
      <c r="E21" s="4">
        <v>100</v>
      </c>
      <c r="F21" s="4">
        <f t="shared" si="0"/>
        <v>3000</v>
      </c>
      <c r="G21" s="4">
        <f t="shared" si="1"/>
        <v>70</v>
      </c>
      <c r="H21" s="4">
        <f>IFERROR(G21*$D21,"?")</f>
        <v>2100</v>
      </c>
      <c r="I21" s="5"/>
      <c r="J21" s="38">
        <f t="shared" si="7"/>
        <v>0</v>
      </c>
      <c r="K21" s="39">
        <f t="shared" si="8"/>
        <v>0</v>
      </c>
      <c r="M21" s="25"/>
      <c r="N21" s="25"/>
      <c r="O21" s="25"/>
      <c r="P21" s="25"/>
      <c r="Q21" s="25"/>
      <c r="R21" s="25"/>
    </row>
    <row r="22" spans="2:18" ht="16.5" customHeight="1" x14ac:dyDescent="0.25">
      <c r="B22" s="75"/>
      <c r="C22" s="2" t="s">
        <v>16</v>
      </c>
      <c r="D22" s="3">
        <v>10</v>
      </c>
      <c r="E22" s="4">
        <v>150</v>
      </c>
      <c r="F22" s="4">
        <f t="shared" si="0"/>
        <v>1500</v>
      </c>
      <c r="G22" s="4">
        <f t="shared" si="1"/>
        <v>105</v>
      </c>
      <c r="H22" s="4">
        <f>IFERROR(G22*$D22,"?")</f>
        <v>1050</v>
      </c>
      <c r="I22" s="5"/>
      <c r="J22" s="38">
        <f t="shared" si="7"/>
        <v>0</v>
      </c>
      <c r="K22" s="39">
        <f t="shared" si="8"/>
        <v>0</v>
      </c>
      <c r="M22" s="25"/>
      <c r="N22" s="25"/>
      <c r="O22" s="25"/>
      <c r="P22" s="25"/>
      <c r="Q22" s="25"/>
      <c r="R22" s="25"/>
    </row>
    <row r="23" spans="2:18" ht="16.5" customHeight="1" x14ac:dyDescent="0.25">
      <c r="B23" s="75"/>
      <c r="C23" s="2" t="s">
        <v>17</v>
      </c>
      <c r="D23" s="3">
        <v>10</v>
      </c>
      <c r="E23" s="4">
        <v>150</v>
      </c>
      <c r="F23" s="4">
        <f t="shared" si="0"/>
        <v>1500</v>
      </c>
      <c r="G23" s="4">
        <f t="shared" si="1"/>
        <v>105</v>
      </c>
      <c r="H23" s="4">
        <f>IFERROR(G23*$D23,"?")</f>
        <v>1050</v>
      </c>
      <c r="I23" s="5"/>
      <c r="J23" s="38">
        <f t="shared" si="7"/>
        <v>0</v>
      </c>
      <c r="K23" s="39">
        <f t="shared" si="8"/>
        <v>0</v>
      </c>
      <c r="M23" s="25"/>
      <c r="N23" s="25"/>
      <c r="O23" s="25"/>
      <c r="P23" s="25"/>
      <c r="Q23" s="25"/>
      <c r="R23" s="25"/>
    </row>
    <row r="24" spans="2:18" ht="16.5" customHeight="1" x14ac:dyDescent="0.25">
      <c r="B24" s="75"/>
      <c r="C24" s="2" t="s">
        <v>18</v>
      </c>
      <c r="D24" s="3">
        <v>10</v>
      </c>
      <c r="E24" s="4">
        <v>700</v>
      </c>
      <c r="F24" s="4">
        <f t="shared" si="0"/>
        <v>7000</v>
      </c>
      <c r="G24" s="4">
        <f t="shared" si="1"/>
        <v>490</v>
      </c>
      <c r="H24" s="4">
        <f>IFERROR(G24*$D24,"?")</f>
        <v>4900</v>
      </c>
      <c r="I24" s="5"/>
      <c r="J24" s="38">
        <f t="shared" si="7"/>
        <v>0</v>
      </c>
      <c r="K24" s="39">
        <f t="shared" si="8"/>
        <v>0</v>
      </c>
      <c r="M24" s="25"/>
      <c r="N24" s="25"/>
      <c r="O24" s="25"/>
      <c r="P24" s="25"/>
      <c r="Q24" s="25"/>
      <c r="R24" s="25"/>
    </row>
    <row r="25" spans="2:18" ht="16.5" customHeight="1" x14ac:dyDescent="0.25">
      <c r="B25" s="75"/>
      <c r="C25" s="2" t="s">
        <v>19</v>
      </c>
      <c r="D25" s="3">
        <v>10</v>
      </c>
      <c r="E25" s="4">
        <v>700</v>
      </c>
      <c r="F25" s="4">
        <f t="shared" si="0"/>
        <v>7000</v>
      </c>
      <c r="G25" s="4">
        <f t="shared" si="1"/>
        <v>490</v>
      </c>
      <c r="H25" s="4">
        <f>IFERROR(G25*$D25,"?")</f>
        <v>4900</v>
      </c>
      <c r="I25" s="5"/>
      <c r="J25" s="38">
        <f t="shared" si="7"/>
        <v>0</v>
      </c>
      <c r="K25" s="39">
        <f t="shared" si="8"/>
        <v>0</v>
      </c>
      <c r="M25" s="25"/>
      <c r="N25" s="25"/>
      <c r="O25" s="25"/>
      <c r="P25" s="25"/>
      <c r="Q25" s="25"/>
      <c r="R25" s="25"/>
    </row>
    <row r="26" spans="2:18" ht="16.5" customHeight="1" thickBot="1" x14ac:dyDescent="0.3">
      <c r="B26" s="71"/>
      <c r="C26" s="72"/>
      <c r="D26" s="72"/>
      <c r="E26" s="72"/>
      <c r="F26" s="72"/>
      <c r="G26" s="72"/>
      <c r="H26" s="72"/>
      <c r="I26" s="45" t="s">
        <v>55</v>
      </c>
      <c r="J26" s="46">
        <f>SUM(J14:J25)</f>
        <v>0</v>
      </c>
      <c r="K26" s="47">
        <f>SUM(K14:K25)</f>
        <v>0</v>
      </c>
      <c r="M26" s="25"/>
      <c r="N26" s="25"/>
      <c r="O26" s="25"/>
      <c r="P26" s="25"/>
      <c r="Q26" s="25"/>
      <c r="R26" s="25"/>
    </row>
    <row r="27" spans="2:18" ht="16.5" customHeight="1" x14ac:dyDescent="0.25">
      <c r="B27" s="76" t="s">
        <v>44</v>
      </c>
      <c r="C27" s="18" t="s">
        <v>38</v>
      </c>
      <c r="D27" s="21">
        <v>1</v>
      </c>
      <c r="E27" s="19">
        <v>2700</v>
      </c>
      <c r="F27" s="19">
        <f t="shared" si="0"/>
        <v>2700</v>
      </c>
      <c r="G27" s="19">
        <f t="shared" si="1"/>
        <v>1890</v>
      </c>
      <c r="H27" s="19">
        <f>IFERROR(G27*$D27,"?")</f>
        <v>1890</v>
      </c>
      <c r="I27" s="37"/>
      <c r="J27" s="40">
        <f t="shared" ref="J27" si="9">I27*E27</f>
        <v>0</v>
      </c>
      <c r="K27" s="41">
        <f t="shared" ref="K27" si="10">I27*G27</f>
        <v>0</v>
      </c>
      <c r="M27" s="25"/>
      <c r="N27" s="25"/>
      <c r="O27" s="25"/>
      <c r="P27" s="25"/>
      <c r="Q27" s="25"/>
      <c r="R27" s="25"/>
    </row>
    <row r="28" spans="2:18" ht="16.5" customHeight="1" x14ac:dyDescent="0.25">
      <c r="B28" s="75"/>
      <c r="C28" s="2" t="s">
        <v>20</v>
      </c>
      <c r="D28" s="3">
        <v>1</v>
      </c>
      <c r="E28" s="4">
        <v>1900</v>
      </c>
      <c r="F28" s="4">
        <f t="shared" si="0"/>
        <v>1900</v>
      </c>
      <c r="G28" s="4">
        <f t="shared" si="1"/>
        <v>1330</v>
      </c>
      <c r="H28" s="4">
        <f>IFERROR(G28*$D28,"?")</f>
        <v>1330</v>
      </c>
      <c r="I28" s="5"/>
      <c r="J28" s="38">
        <f t="shared" ref="J28:J32" si="11">I28*E28</f>
        <v>0</v>
      </c>
      <c r="K28" s="39">
        <f t="shared" ref="K28:K32" si="12">I28*G28</f>
        <v>0</v>
      </c>
      <c r="M28" s="25"/>
      <c r="N28" s="25"/>
      <c r="O28" s="25"/>
      <c r="P28" s="25"/>
      <c r="Q28" s="25"/>
      <c r="R28" s="25"/>
    </row>
    <row r="29" spans="2:18" ht="16.5" customHeight="1" x14ac:dyDescent="0.25">
      <c r="B29" s="75"/>
      <c r="C29" s="2" t="s">
        <v>21</v>
      </c>
      <c r="D29" s="3">
        <v>1</v>
      </c>
      <c r="E29" s="4">
        <v>1350</v>
      </c>
      <c r="F29" s="4">
        <f t="shared" si="0"/>
        <v>1350</v>
      </c>
      <c r="G29" s="4">
        <f t="shared" si="1"/>
        <v>945</v>
      </c>
      <c r="H29" s="4">
        <f>IFERROR(G29*$D29,"?")</f>
        <v>945</v>
      </c>
      <c r="I29" s="5"/>
      <c r="J29" s="38">
        <f t="shared" si="11"/>
        <v>0</v>
      </c>
      <c r="K29" s="39">
        <f t="shared" si="12"/>
        <v>0</v>
      </c>
      <c r="M29" s="25"/>
      <c r="N29" s="25"/>
      <c r="O29" s="25"/>
      <c r="P29" s="25"/>
      <c r="Q29" s="25"/>
      <c r="R29" s="25"/>
    </row>
    <row r="30" spans="2:18" ht="16.5" customHeight="1" x14ac:dyDescent="0.25">
      <c r="B30" s="75"/>
      <c r="C30" s="2" t="s">
        <v>22</v>
      </c>
      <c r="D30" s="3">
        <v>1</v>
      </c>
      <c r="E30" s="4">
        <v>550</v>
      </c>
      <c r="F30" s="4">
        <f t="shared" si="0"/>
        <v>550</v>
      </c>
      <c r="G30" s="4">
        <f t="shared" si="1"/>
        <v>385</v>
      </c>
      <c r="H30" s="4">
        <f>IFERROR(G30*$D30,"?")</f>
        <v>385</v>
      </c>
      <c r="I30" s="5"/>
      <c r="J30" s="38">
        <f t="shared" si="11"/>
        <v>0</v>
      </c>
      <c r="K30" s="39">
        <f t="shared" si="12"/>
        <v>0</v>
      </c>
      <c r="M30" s="25"/>
      <c r="N30" s="25"/>
      <c r="O30" s="25"/>
      <c r="P30" s="25"/>
      <c r="Q30" s="25"/>
      <c r="R30" s="25"/>
    </row>
    <row r="31" spans="2:18" ht="16.5" customHeight="1" x14ac:dyDescent="0.25">
      <c r="B31" s="75"/>
      <c r="C31" s="2" t="s">
        <v>23</v>
      </c>
      <c r="D31" s="2">
        <v>20</v>
      </c>
      <c r="E31" s="4">
        <v>70</v>
      </c>
      <c r="F31" s="4">
        <f t="shared" si="0"/>
        <v>1400</v>
      </c>
      <c r="G31" s="4">
        <f t="shared" si="1"/>
        <v>49</v>
      </c>
      <c r="H31" s="4">
        <f>IFERROR(G31*$D31,"?")</f>
        <v>980</v>
      </c>
      <c r="I31" s="5"/>
      <c r="J31" s="38">
        <f t="shared" si="11"/>
        <v>0</v>
      </c>
      <c r="K31" s="39">
        <f t="shared" si="12"/>
        <v>0</v>
      </c>
      <c r="M31" s="25"/>
      <c r="N31" s="25"/>
      <c r="O31" s="25"/>
      <c r="P31" s="25"/>
      <c r="Q31" s="25"/>
      <c r="R31" s="25"/>
    </row>
    <row r="32" spans="2:18" ht="16.5" customHeight="1" x14ac:dyDescent="0.25">
      <c r="B32" s="75"/>
      <c r="C32" s="2" t="s">
        <v>24</v>
      </c>
      <c r="D32" s="2" t="s">
        <v>37</v>
      </c>
      <c r="E32" s="4">
        <v>30</v>
      </c>
      <c r="F32" s="4" t="str">
        <f t="shared" si="0"/>
        <v>?</v>
      </c>
      <c r="G32" s="4">
        <f t="shared" si="1"/>
        <v>21</v>
      </c>
      <c r="H32" s="4" t="str">
        <f>IFERROR(G32*$D32,"?")</f>
        <v>?</v>
      </c>
      <c r="I32" s="5"/>
      <c r="J32" s="38">
        <f t="shared" si="11"/>
        <v>0</v>
      </c>
      <c r="K32" s="39">
        <f t="shared" si="12"/>
        <v>0</v>
      </c>
      <c r="M32" s="25"/>
      <c r="N32" s="25"/>
      <c r="O32" s="25"/>
      <c r="P32" s="25"/>
      <c r="Q32" s="25"/>
      <c r="R32" s="25"/>
    </row>
    <row r="33" spans="2:18" ht="16.5" customHeight="1" thickBot="1" x14ac:dyDescent="0.3">
      <c r="B33" s="77"/>
      <c r="C33" s="78"/>
      <c r="D33" s="78"/>
      <c r="E33" s="78"/>
      <c r="F33" s="78"/>
      <c r="G33" s="78"/>
      <c r="H33" s="78"/>
      <c r="I33" s="48" t="s">
        <v>55</v>
      </c>
      <c r="J33" s="49">
        <f>SUM(J27:J32)</f>
        <v>0</v>
      </c>
      <c r="K33" s="50">
        <f>SUM(K27:K32)</f>
        <v>0</v>
      </c>
      <c r="M33" s="25"/>
      <c r="N33" s="25"/>
      <c r="O33" s="25"/>
      <c r="P33" s="25"/>
      <c r="Q33" s="25"/>
      <c r="R33" s="25"/>
    </row>
    <row r="34" spans="2:18" ht="16.5" customHeight="1" x14ac:dyDescent="0.25">
      <c r="B34" s="79" t="s">
        <v>41</v>
      </c>
      <c r="C34" s="73" t="s">
        <v>51</v>
      </c>
      <c r="D34" s="73" t="s">
        <v>50</v>
      </c>
      <c r="E34" s="73" t="s">
        <v>46</v>
      </c>
      <c r="F34" s="73"/>
      <c r="G34" s="73" t="s">
        <v>47</v>
      </c>
      <c r="H34" s="73"/>
      <c r="I34" s="82" t="s">
        <v>52</v>
      </c>
      <c r="J34" s="82"/>
      <c r="K34" s="83"/>
      <c r="M34" s="25"/>
      <c r="N34" s="25"/>
      <c r="O34" s="25"/>
      <c r="P34" s="25"/>
      <c r="Q34" s="25"/>
      <c r="R34" s="25"/>
    </row>
    <row r="35" spans="2:18" ht="16.5" customHeight="1" x14ac:dyDescent="0.25">
      <c r="B35" s="68"/>
      <c r="C35" s="70"/>
      <c r="D35" s="70"/>
      <c r="E35" s="1" t="s">
        <v>48</v>
      </c>
      <c r="F35" s="1" t="s">
        <v>1</v>
      </c>
      <c r="G35" s="1" t="s">
        <v>48</v>
      </c>
      <c r="H35" s="1" t="s">
        <v>49</v>
      </c>
      <c r="I35" s="42" t="s">
        <v>50</v>
      </c>
      <c r="J35" s="43" t="s">
        <v>53</v>
      </c>
      <c r="K35" s="44" t="s">
        <v>54</v>
      </c>
      <c r="M35" s="25"/>
      <c r="N35" s="25"/>
      <c r="O35" s="25"/>
      <c r="P35" s="25"/>
      <c r="Q35" s="25"/>
      <c r="R35" s="25"/>
    </row>
    <row r="36" spans="2:18" ht="16.5" customHeight="1" x14ac:dyDescent="0.25">
      <c r="B36" s="74" t="s">
        <v>45</v>
      </c>
      <c r="C36" s="2" t="s">
        <v>25</v>
      </c>
      <c r="D36" s="2">
        <v>10</v>
      </c>
      <c r="E36" s="4">
        <v>200</v>
      </c>
      <c r="F36" s="4">
        <f t="shared" ref="F36:F46" si="13">IFERROR($E36*$D36,"?")</f>
        <v>2000</v>
      </c>
      <c r="G36" s="4">
        <f>ROUND($E36*0.7,0)</f>
        <v>140</v>
      </c>
      <c r="H36" s="4">
        <f t="shared" ref="H36:H46" si="14">IFERROR(G36*$D36,"?")</f>
        <v>1400</v>
      </c>
      <c r="I36" s="5"/>
      <c r="J36" s="38">
        <f t="shared" ref="J36:J46" si="15">I36*E36</f>
        <v>0</v>
      </c>
      <c r="K36" s="39">
        <f t="shared" ref="K36:K46" si="16">I36*G36</f>
        <v>0</v>
      </c>
      <c r="M36" s="25"/>
      <c r="N36" s="25"/>
      <c r="O36" s="25"/>
      <c r="P36" s="25"/>
      <c r="Q36" s="25"/>
      <c r="R36" s="25"/>
    </row>
    <row r="37" spans="2:18" ht="16.5" customHeight="1" x14ac:dyDescent="0.25">
      <c r="B37" s="75"/>
      <c r="C37" s="2" t="s">
        <v>26</v>
      </c>
      <c r="D37" s="2">
        <v>10</v>
      </c>
      <c r="E37" s="4">
        <v>200</v>
      </c>
      <c r="F37" s="4">
        <f t="shared" si="13"/>
        <v>2000</v>
      </c>
      <c r="G37" s="4">
        <f t="shared" ref="G37:G46" si="17">ROUND($E37*0.7,0)</f>
        <v>140</v>
      </c>
      <c r="H37" s="4">
        <f t="shared" si="14"/>
        <v>1400</v>
      </c>
      <c r="I37" s="5"/>
      <c r="J37" s="38">
        <f t="shared" si="15"/>
        <v>0</v>
      </c>
      <c r="K37" s="39">
        <f t="shared" si="16"/>
        <v>0</v>
      </c>
      <c r="M37" s="25"/>
      <c r="N37" s="25"/>
      <c r="O37" s="25"/>
      <c r="P37" s="25"/>
      <c r="Q37" s="25"/>
      <c r="R37" s="25"/>
    </row>
    <row r="38" spans="2:18" ht="16.5" customHeight="1" x14ac:dyDescent="0.25">
      <c r="B38" s="75"/>
      <c r="C38" s="2" t="s">
        <v>27</v>
      </c>
      <c r="D38" s="2">
        <v>10</v>
      </c>
      <c r="E38" s="4">
        <v>200</v>
      </c>
      <c r="F38" s="4">
        <f t="shared" si="13"/>
        <v>2000</v>
      </c>
      <c r="G38" s="4">
        <f t="shared" si="17"/>
        <v>140</v>
      </c>
      <c r="H38" s="4">
        <f t="shared" si="14"/>
        <v>1400</v>
      </c>
      <c r="I38" s="5"/>
      <c r="J38" s="38">
        <f t="shared" si="15"/>
        <v>0</v>
      </c>
      <c r="K38" s="39">
        <f t="shared" si="16"/>
        <v>0</v>
      </c>
      <c r="M38" s="25"/>
      <c r="N38" s="25"/>
      <c r="O38" s="25"/>
      <c r="P38" s="25"/>
      <c r="Q38" s="25"/>
      <c r="R38" s="25"/>
    </row>
    <row r="39" spans="2:18" ht="16.5" customHeight="1" x14ac:dyDescent="0.25">
      <c r="B39" s="75"/>
      <c r="C39" s="2" t="s">
        <v>28</v>
      </c>
      <c r="D39" s="2" t="s">
        <v>37</v>
      </c>
      <c r="E39" s="4">
        <v>1500</v>
      </c>
      <c r="F39" s="4" t="str">
        <f t="shared" si="13"/>
        <v>?</v>
      </c>
      <c r="G39" s="4">
        <f t="shared" si="17"/>
        <v>1050</v>
      </c>
      <c r="H39" s="4" t="str">
        <f t="shared" si="14"/>
        <v>?</v>
      </c>
      <c r="I39" s="5"/>
      <c r="J39" s="38">
        <f t="shared" si="15"/>
        <v>0</v>
      </c>
      <c r="K39" s="39">
        <f t="shared" si="16"/>
        <v>0</v>
      </c>
      <c r="M39" s="25"/>
      <c r="N39" s="25"/>
      <c r="O39" s="25"/>
      <c r="P39" s="25"/>
      <c r="Q39" s="25"/>
      <c r="R39" s="25"/>
    </row>
    <row r="40" spans="2:18" ht="16.5" customHeight="1" x14ac:dyDescent="0.25">
      <c r="B40" s="75"/>
      <c r="C40" s="2" t="s">
        <v>29</v>
      </c>
      <c r="D40" s="2">
        <v>1</v>
      </c>
      <c r="E40" s="4">
        <v>1500</v>
      </c>
      <c r="F40" s="4">
        <f t="shared" si="13"/>
        <v>1500</v>
      </c>
      <c r="G40" s="4">
        <f t="shared" si="17"/>
        <v>1050</v>
      </c>
      <c r="H40" s="4">
        <f t="shared" si="14"/>
        <v>1050</v>
      </c>
      <c r="I40" s="5"/>
      <c r="J40" s="38">
        <f t="shared" si="15"/>
        <v>0</v>
      </c>
      <c r="K40" s="39">
        <f t="shared" si="16"/>
        <v>0</v>
      </c>
      <c r="M40" s="25"/>
      <c r="N40" s="25"/>
      <c r="O40" s="25"/>
      <c r="P40" s="25"/>
      <c r="Q40" s="25"/>
      <c r="R40" s="25"/>
    </row>
    <row r="41" spans="2:18" ht="16.5" customHeight="1" x14ac:dyDescent="0.25">
      <c r="B41" s="75"/>
      <c r="C41" s="2" t="s">
        <v>30</v>
      </c>
      <c r="D41" s="2">
        <v>1</v>
      </c>
      <c r="E41" s="4">
        <v>1000</v>
      </c>
      <c r="F41" s="4">
        <f t="shared" si="13"/>
        <v>1000</v>
      </c>
      <c r="G41" s="4">
        <f t="shared" si="17"/>
        <v>700</v>
      </c>
      <c r="H41" s="4">
        <f t="shared" si="14"/>
        <v>700</v>
      </c>
      <c r="I41" s="5"/>
      <c r="J41" s="38">
        <f t="shared" si="15"/>
        <v>0</v>
      </c>
      <c r="K41" s="39">
        <f t="shared" si="16"/>
        <v>0</v>
      </c>
      <c r="M41" s="25"/>
      <c r="N41" s="25"/>
      <c r="O41" s="25"/>
      <c r="P41" s="25"/>
      <c r="Q41" s="25"/>
      <c r="R41" s="25"/>
    </row>
    <row r="42" spans="2:18" ht="16.5" customHeight="1" x14ac:dyDescent="0.25">
      <c r="B42" s="75"/>
      <c r="C42" s="2" t="s">
        <v>31</v>
      </c>
      <c r="D42" s="2">
        <v>1</v>
      </c>
      <c r="E42" s="4">
        <v>500</v>
      </c>
      <c r="F42" s="4">
        <f t="shared" si="13"/>
        <v>500</v>
      </c>
      <c r="G42" s="4">
        <f t="shared" si="17"/>
        <v>350</v>
      </c>
      <c r="H42" s="4">
        <f t="shared" si="14"/>
        <v>350</v>
      </c>
      <c r="I42" s="5"/>
      <c r="J42" s="38">
        <f t="shared" si="15"/>
        <v>0</v>
      </c>
      <c r="K42" s="39">
        <f t="shared" si="16"/>
        <v>0</v>
      </c>
      <c r="M42" s="25"/>
      <c r="N42" s="25"/>
      <c r="O42" s="25"/>
      <c r="P42" s="25"/>
      <c r="Q42" s="25"/>
      <c r="R42" s="25"/>
    </row>
    <row r="43" spans="2:18" ht="16.5" customHeight="1" x14ac:dyDescent="0.25">
      <c r="B43" s="75"/>
      <c r="C43" s="2" t="s">
        <v>32</v>
      </c>
      <c r="D43" s="2">
        <v>1</v>
      </c>
      <c r="E43" s="4">
        <v>700</v>
      </c>
      <c r="F43" s="4">
        <f t="shared" si="13"/>
        <v>700</v>
      </c>
      <c r="G43" s="4">
        <f t="shared" si="17"/>
        <v>490</v>
      </c>
      <c r="H43" s="4">
        <f t="shared" si="14"/>
        <v>490</v>
      </c>
      <c r="I43" s="5"/>
      <c r="J43" s="38">
        <f t="shared" si="15"/>
        <v>0</v>
      </c>
      <c r="K43" s="39">
        <f t="shared" si="16"/>
        <v>0</v>
      </c>
      <c r="M43" s="25"/>
      <c r="N43" s="25"/>
      <c r="O43" s="25"/>
      <c r="P43" s="25"/>
      <c r="Q43" s="25"/>
      <c r="R43" s="25"/>
    </row>
    <row r="44" spans="2:18" ht="16.5" customHeight="1" x14ac:dyDescent="0.25">
      <c r="B44" s="75"/>
      <c r="C44" s="2" t="s">
        <v>33</v>
      </c>
      <c r="D44" s="2">
        <v>1</v>
      </c>
      <c r="E44" s="4">
        <v>700</v>
      </c>
      <c r="F44" s="4">
        <f t="shared" si="13"/>
        <v>700</v>
      </c>
      <c r="G44" s="4">
        <f t="shared" si="17"/>
        <v>490</v>
      </c>
      <c r="H44" s="4">
        <f t="shared" si="14"/>
        <v>490</v>
      </c>
      <c r="I44" s="5"/>
      <c r="J44" s="38">
        <f t="shared" si="15"/>
        <v>0</v>
      </c>
      <c r="K44" s="39">
        <f t="shared" si="16"/>
        <v>0</v>
      </c>
      <c r="M44" s="25"/>
      <c r="N44" s="25"/>
      <c r="O44" s="25"/>
      <c r="P44" s="25"/>
      <c r="Q44" s="25"/>
      <c r="R44" s="25"/>
    </row>
    <row r="45" spans="2:18" ht="16.5" customHeight="1" x14ac:dyDescent="0.25">
      <c r="B45" s="75"/>
      <c r="C45" s="2" t="s">
        <v>34</v>
      </c>
      <c r="D45" s="2">
        <v>1</v>
      </c>
      <c r="E45" s="4">
        <v>300</v>
      </c>
      <c r="F45" s="4">
        <f t="shared" si="13"/>
        <v>300</v>
      </c>
      <c r="G45" s="4">
        <f t="shared" si="17"/>
        <v>210</v>
      </c>
      <c r="H45" s="4">
        <f t="shared" si="14"/>
        <v>210</v>
      </c>
      <c r="I45" s="5"/>
      <c r="J45" s="38">
        <f t="shared" si="15"/>
        <v>0</v>
      </c>
      <c r="K45" s="39">
        <f t="shared" si="16"/>
        <v>0</v>
      </c>
      <c r="M45" s="25"/>
      <c r="N45" s="25"/>
      <c r="O45" s="25"/>
      <c r="P45" s="25"/>
      <c r="Q45" s="25"/>
      <c r="R45" s="25"/>
    </row>
    <row r="46" spans="2:18" ht="16.5" customHeight="1" x14ac:dyDescent="0.25">
      <c r="B46" s="75"/>
      <c r="C46" s="2" t="s">
        <v>35</v>
      </c>
      <c r="D46" s="2" t="s">
        <v>37</v>
      </c>
      <c r="E46" s="4">
        <v>80</v>
      </c>
      <c r="F46" s="4" t="str">
        <f t="shared" si="13"/>
        <v>?</v>
      </c>
      <c r="G46" s="4">
        <f t="shared" si="17"/>
        <v>56</v>
      </c>
      <c r="H46" s="4" t="str">
        <f t="shared" si="14"/>
        <v>?</v>
      </c>
      <c r="I46" s="5"/>
      <c r="J46" s="38">
        <f t="shared" si="15"/>
        <v>0</v>
      </c>
      <c r="K46" s="39">
        <f t="shared" si="16"/>
        <v>0</v>
      </c>
    </row>
    <row r="47" spans="2:18" ht="16.5" customHeight="1" thickBot="1" x14ac:dyDescent="0.3">
      <c r="B47" s="77"/>
      <c r="C47" s="78"/>
      <c r="D47" s="78"/>
      <c r="E47" s="78"/>
      <c r="F47" s="78"/>
      <c r="G47" s="78"/>
      <c r="H47" s="78"/>
      <c r="I47" s="48" t="s">
        <v>55</v>
      </c>
      <c r="J47" s="49">
        <f>SUM(J36:J46)</f>
        <v>0</v>
      </c>
      <c r="K47" s="50">
        <f>SUM(K36:K46)</f>
        <v>0</v>
      </c>
    </row>
    <row r="48" spans="2:1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</sheetData>
  <mergeCells count="30">
    <mergeCell ref="I2:K2"/>
    <mergeCell ref="I34:K34"/>
    <mergeCell ref="D2:D3"/>
    <mergeCell ref="G2:H2"/>
    <mergeCell ref="E2:F2"/>
    <mergeCell ref="B47:H47"/>
    <mergeCell ref="D34:D35"/>
    <mergeCell ref="C34:C35"/>
    <mergeCell ref="B34:B35"/>
    <mergeCell ref="B33:H33"/>
    <mergeCell ref="B36:B46"/>
    <mergeCell ref="B2:B3"/>
    <mergeCell ref="C2:C3"/>
    <mergeCell ref="B13:H13"/>
    <mergeCell ref="B26:H26"/>
    <mergeCell ref="G34:H34"/>
    <mergeCell ref="E34:F34"/>
    <mergeCell ref="B4:B12"/>
    <mergeCell ref="B14:B25"/>
    <mergeCell ref="B27:B32"/>
    <mergeCell ref="M2:S2"/>
    <mergeCell ref="M8:R8"/>
    <mergeCell ref="M11:M12"/>
    <mergeCell ref="N11:N12"/>
    <mergeCell ref="O11:P11"/>
    <mergeCell ref="M10:S10"/>
    <mergeCell ref="Q11:Q12"/>
    <mergeCell ref="R11:S11"/>
    <mergeCell ref="M3:O3"/>
    <mergeCell ref="P3:S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수빈</dc:creator>
  <cp:lastModifiedBy>수빈</cp:lastModifiedBy>
  <dcterms:created xsi:type="dcterms:W3CDTF">2019-12-12T13:14:02Z</dcterms:created>
  <dcterms:modified xsi:type="dcterms:W3CDTF">2019-12-14T09:15:40Z</dcterms:modified>
</cp:coreProperties>
</file>